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\MCL Board\Clients - web\AHTA\"/>
    </mc:Choice>
  </mc:AlternateContent>
  <xr:revisionPtr revIDLastSave="0" documentId="8_{CF3F9A77-43EE-4246-B7F1-B6BA64520EEA}" xr6:coauthVersionLast="34" xr6:coauthVersionMax="34" xr10:uidLastSave="{00000000-0000-0000-0000-000000000000}"/>
  <bookViews>
    <workbookView xWindow="0" yWindow="0" windowWidth="20490" windowHeight="7545" xr2:uid="{CD2F74CE-5626-431F-9538-C7C7D070ADB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2" i="1" l="1"/>
  <c r="T162" i="1"/>
  <c r="U162" i="1" s="1"/>
  <c r="P162" i="1"/>
  <c r="L162" i="1"/>
  <c r="I162" i="1"/>
  <c r="D162" i="1"/>
  <c r="X161" i="1"/>
  <c r="U161" i="1"/>
  <c r="T161" i="1"/>
  <c r="P161" i="1"/>
  <c r="L161" i="1"/>
  <c r="I161" i="1"/>
  <c r="D161" i="1"/>
  <c r="X160" i="1"/>
  <c r="U160" i="1"/>
  <c r="T160" i="1"/>
  <c r="P160" i="1"/>
  <c r="L160" i="1"/>
  <c r="I160" i="1"/>
  <c r="D160" i="1"/>
  <c r="X158" i="1"/>
  <c r="T158" i="1"/>
  <c r="U158" i="1" s="1"/>
  <c r="P158" i="1"/>
  <c r="L158" i="1"/>
  <c r="I158" i="1"/>
  <c r="D158" i="1"/>
  <c r="X157" i="1"/>
  <c r="T157" i="1"/>
  <c r="U157" i="1" s="1"/>
  <c r="P157" i="1"/>
  <c r="L157" i="1"/>
  <c r="I157" i="1"/>
  <c r="D157" i="1"/>
  <c r="X156" i="1"/>
  <c r="U156" i="1"/>
  <c r="T156" i="1"/>
  <c r="P156" i="1"/>
  <c r="L156" i="1"/>
  <c r="I156" i="1"/>
  <c r="D156" i="1"/>
  <c r="X154" i="1"/>
  <c r="U154" i="1"/>
  <c r="T154" i="1"/>
  <c r="P154" i="1"/>
  <c r="L154" i="1"/>
  <c r="I154" i="1"/>
  <c r="D154" i="1"/>
  <c r="X150" i="1"/>
  <c r="T150" i="1"/>
  <c r="U150" i="1" s="1"/>
  <c r="P150" i="1"/>
  <c r="L150" i="1"/>
  <c r="I150" i="1"/>
  <c r="D150" i="1"/>
  <c r="X149" i="1"/>
  <c r="T149" i="1"/>
  <c r="U149" i="1" s="1"/>
  <c r="P149" i="1"/>
  <c r="L149" i="1"/>
  <c r="I149" i="1"/>
  <c r="D149" i="1"/>
  <c r="X148" i="1"/>
  <c r="U148" i="1"/>
  <c r="T148" i="1"/>
  <c r="P148" i="1"/>
  <c r="L148" i="1"/>
  <c r="I148" i="1"/>
  <c r="D148" i="1"/>
  <c r="X146" i="1"/>
  <c r="U146" i="1"/>
  <c r="T146" i="1"/>
  <c r="P146" i="1"/>
  <c r="L146" i="1"/>
  <c r="I146" i="1"/>
  <c r="D146" i="1"/>
  <c r="X145" i="1"/>
  <c r="T145" i="1"/>
  <c r="U145" i="1" s="1"/>
  <c r="P145" i="1"/>
  <c r="L145" i="1"/>
  <c r="I145" i="1"/>
  <c r="D145" i="1"/>
  <c r="X144" i="1"/>
  <c r="T144" i="1"/>
  <c r="U144" i="1" s="1"/>
  <c r="P144" i="1"/>
  <c r="L144" i="1"/>
  <c r="I144" i="1"/>
  <c r="D144" i="1"/>
  <c r="X142" i="1"/>
  <c r="U142" i="1"/>
  <c r="T142" i="1"/>
  <c r="P142" i="1"/>
  <c r="L142" i="1"/>
  <c r="I142" i="1"/>
  <c r="D142" i="1"/>
  <c r="X138" i="1"/>
  <c r="U138" i="1"/>
  <c r="T138" i="1"/>
  <c r="P138" i="1"/>
  <c r="L138" i="1"/>
  <c r="I138" i="1"/>
  <c r="D138" i="1"/>
  <c r="X137" i="1"/>
  <c r="T137" i="1"/>
  <c r="U137" i="1" s="1"/>
  <c r="P137" i="1"/>
  <c r="L137" i="1"/>
  <c r="I137" i="1"/>
  <c r="D137" i="1"/>
  <c r="X136" i="1"/>
  <c r="T136" i="1"/>
  <c r="U136" i="1" s="1"/>
  <c r="P136" i="1"/>
  <c r="L136" i="1"/>
  <c r="I136" i="1"/>
  <c r="D136" i="1"/>
  <c r="X134" i="1"/>
  <c r="U134" i="1"/>
  <c r="T134" i="1"/>
  <c r="P134" i="1"/>
  <c r="L134" i="1"/>
  <c r="I134" i="1"/>
  <c r="D134" i="1"/>
  <c r="X133" i="1"/>
  <c r="U133" i="1"/>
  <c r="T133" i="1"/>
  <c r="P133" i="1"/>
  <c r="L133" i="1"/>
  <c r="I133" i="1"/>
  <c r="D133" i="1"/>
  <c r="X132" i="1"/>
  <c r="T132" i="1"/>
  <c r="U132" i="1" s="1"/>
  <c r="P132" i="1"/>
  <c r="L132" i="1"/>
  <c r="I132" i="1"/>
  <c r="D132" i="1"/>
  <c r="X130" i="1"/>
  <c r="T130" i="1"/>
  <c r="U130" i="1" s="1"/>
  <c r="P130" i="1"/>
  <c r="L130" i="1"/>
  <c r="I130" i="1"/>
  <c r="D130" i="1"/>
  <c r="X126" i="1"/>
  <c r="T126" i="1"/>
  <c r="U126" i="1" s="1"/>
  <c r="P126" i="1"/>
  <c r="L126" i="1"/>
  <c r="I126" i="1"/>
  <c r="D126" i="1"/>
  <c r="X125" i="1"/>
  <c r="U125" i="1"/>
  <c r="T125" i="1"/>
  <c r="P125" i="1"/>
  <c r="L125" i="1"/>
  <c r="I125" i="1"/>
  <c r="D125" i="1"/>
  <c r="X124" i="1"/>
  <c r="T124" i="1"/>
  <c r="U124" i="1" s="1"/>
  <c r="P124" i="1"/>
  <c r="L124" i="1"/>
  <c r="I124" i="1"/>
  <c r="D124" i="1"/>
  <c r="X122" i="1"/>
  <c r="T122" i="1"/>
  <c r="U122" i="1" s="1"/>
  <c r="P122" i="1"/>
  <c r="L122" i="1"/>
  <c r="I122" i="1"/>
  <c r="D122" i="1"/>
  <c r="X121" i="1"/>
  <c r="U121" i="1"/>
  <c r="T121" i="1"/>
  <c r="P121" i="1"/>
  <c r="L121" i="1"/>
  <c r="I121" i="1"/>
  <c r="D121" i="1"/>
  <c r="X120" i="1"/>
  <c r="U120" i="1"/>
  <c r="T120" i="1"/>
  <c r="P120" i="1"/>
  <c r="L120" i="1"/>
  <c r="I120" i="1"/>
  <c r="D120" i="1"/>
  <c r="X118" i="1"/>
  <c r="T118" i="1"/>
  <c r="U118" i="1" s="1"/>
  <c r="P118" i="1"/>
  <c r="L118" i="1"/>
  <c r="I118" i="1"/>
  <c r="D118" i="1"/>
  <c r="X114" i="1"/>
  <c r="T114" i="1"/>
  <c r="U114" i="1" s="1"/>
  <c r="P114" i="1"/>
  <c r="L114" i="1"/>
  <c r="I114" i="1"/>
  <c r="D114" i="1"/>
  <c r="X113" i="1"/>
  <c r="U113" i="1"/>
  <c r="T113" i="1"/>
  <c r="P113" i="1"/>
  <c r="L113" i="1"/>
  <c r="I113" i="1"/>
  <c r="D113" i="1"/>
  <c r="X112" i="1"/>
  <c r="U112" i="1"/>
  <c r="T112" i="1"/>
  <c r="P112" i="1"/>
  <c r="L112" i="1"/>
  <c r="I112" i="1"/>
  <c r="D112" i="1"/>
  <c r="X110" i="1"/>
  <c r="T110" i="1"/>
  <c r="U110" i="1" s="1"/>
  <c r="P110" i="1"/>
  <c r="L110" i="1"/>
  <c r="I110" i="1"/>
  <c r="D110" i="1"/>
  <c r="X109" i="1"/>
  <c r="U109" i="1"/>
  <c r="T109" i="1"/>
  <c r="P109" i="1"/>
  <c r="L109" i="1"/>
  <c r="I109" i="1"/>
  <c r="D109" i="1"/>
  <c r="X108" i="1"/>
  <c r="T108" i="1"/>
  <c r="U108" i="1" s="1"/>
  <c r="P108" i="1"/>
  <c r="L108" i="1"/>
  <c r="I108" i="1"/>
  <c r="D108" i="1"/>
  <c r="X106" i="1"/>
  <c r="U106" i="1"/>
  <c r="T106" i="1"/>
  <c r="P106" i="1"/>
  <c r="L106" i="1"/>
  <c r="I106" i="1"/>
  <c r="D106" i="1"/>
  <c r="X102" i="1"/>
  <c r="T102" i="1"/>
  <c r="U102" i="1" s="1"/>
  <c r="P102" i="1"/>
  <c r="L102" i="1"/>
  <c r="I102" i="1"/>
  <c r="D102" i="1"/>
  <c r="X101" i="1"/>
  <c r="U101" i="1"/>
  <c r="T101" i="1"/>
  <c r="P101" i="1"/>
  <c r="L101" i="1"/>
  <c r="I101" i="1"/>
  <c r="D101" i="1"/>
  <c r="X100" i="1"/>
  <c r="T100" i="1"/>
  <c r="U100" i="1" s="1"/>
  <c r="P100" i="1"/>
  <c r="L100" i="1"/>
  <c r="I100" i="1"/>
  <c r="D100" i="1"/>
  <c r="X98" i="1"/>
  <c r="U98" i="1"/>
  <c r="T98" i="1"/>
  <c r="P98" i="1"/>
  <c r="L98" i="1"/>
  <c r="I98" i="1"/>
  <c r="D98" i="1"/>
  <c r="X97" i="1"/>
  <c r="T97" i="1"/>
  <c r="U97" i="1" s="1"/>
  <c r="P97" i="1"/>
  <c r="L97" i="1"/>
  <c r="I97" i="1"/>
  <c r="D97" i="1"/>
  <c r="X96" i="1"/>
  <c r="U96" i="1"/>
  <c r="T96" i="1"/>
  <c r="P96" i="1"/>
  <c r="L96" i="1"/>
  <c r="I96" i="1"/>
  <c r="D96" i="1"/>
  <c r="X94" i="1"/>
  <c r="T94" i="1"/>
  <c r="U94" i="1" s="1"/>
  <c r="P94" i="1"/>
  <c r="L94" i="1"/>
  <c r="I94" i="1"/>
  <c r="D94" i="1"/>
  <c r="X90" i="1"/>
  <c r="U90" i="1"/>
  <c r="T90" i="1"/>
  <c r="P90" i="1"/>
  <c r="L90" i="1"/>
  <c r="I90" i="1"/>
  <c r="D90" i="1"/>
  <c r="X89" i="1"/>
  <c r="T89" i="1"/>
  <c r="U89" i="1" s="1"/>
  <c r="P89" i="1"/>
  <c r="L89" i="1"/>
  <c r="I89" i="1"/>
  <c r="D89" i="1"/>
  <c r="X88" i="1"/>
  <c r="T88" i="1"/>
  <c r="U88" i="1" s="1"/>
  <c r="P88" i="1"/>
  <c r="L88" i="1"/>
  <c r="I88" i="1"/>
  <c r="D88" i="1"/>
  <c r="X86" i="1"/>
  <c r="T86" i="1"/>
  <c r="U86" i="1" s="1"/>
  <c r="P86" i="1"/>
  <c r="L86" i="1"/>
  <c r="I86" i="1"/>
  <c r="D86" i="1"/>
  <c r="X85" i="1"/>
  <c r="U85" i="1"/>
  <c r="T85" i="1"/>
  <c r="P85" i="1"/>
  <c r="L85" i="1"/>
  <c r="I85" i="1"/>
  <c r="D85" i="1"/>
  <c r="X84" i="1"/>
  <c r="T84" i="1"/>
  <c r="U84" i="1" s="1"/>
  <c r="P84" i="1"/>
  <c r="L84" i="1"/>
  <c r="I84" i="1"/>
  <c r="D84" i="1"/>
  <c r="X82" i="1"/>
  <c r="T82" i="1"/>
  <c r="U82" i="1" s="1"/>
  <c r="P82" i="1"/>
  <c r="L82" i="1"/>
  <c r="I82" i="1"/>
  <c r="D82" i="1"/>
  <c r="X78" i="1"/>
  <c r="T78" i="1"/>
  <c r="U78" i="1" s="1"/>
  <c r="P78" i="1"/>
  <c r="L78" i="1"/>
  <c r="I78" i="1"/>
  <c r="D78" i="1"/>
  <c r="X77" i="1"/>
  <c r="U77" i="1"/>
  <c r="T77" i="1"/>
  <c r="P77" i="1"/>
  <c r="L77" i="1"/>
  <c r="I77" i="1"/>
  <c r="D77" i="1"/>
  <c r="X76" i="1"/>
  <c r="T76" i="1"/>
  <c r="U76" i="1" s="1"/>
  <c r="P76" i="1"/>
  <c r="L76" i="1"/>
  <c r="I76" i="1"/>
  <c r="D76" i="1"/>
  <c r="X74" i="1"/>
  <c r="T74" i="1"/>
  <c r="U74" i="1" s="1"/>
  <c r="P74" i="1"/>
  <c r="L74" i="1"/>
  <c r="I74" i="1"/>
  <c r="D74" i="1"/>
  <c r="X73" i="1"/>
  <c r="T73" i="1"/>
  <c r="U73" i="1" s="1"/>
  <c r="P73" i="1"/>
  <c r="L73" i="1"/>
  <c r="I73" i="1"/>
  <c r="D73" i="1"/>
  <c r="X72" i="1"/>
  <c r="U72" i="1"/>
  <c r="T72" i="1"/>
  <c r="P72" i="1"/>
  <c r="L72" i="1"/>
  <c r="I72" i="1"/>
  <c r="D72" i="1"/>
  <c r="X70" i="1"/>
  <c r="T70" i="1"/>
  <c r="U70" i="1" s="1"/>
  <c r="P70" i="1"/>
  <c r="L70" i="1"/>
  <c r="I70" i="1"/>
  <c r="D70" i="1"/>
  <c r="X66" i="1"/>
  <c r="T66" i="1"/>
  <c r="U66" i="1" s="1"/>
  <c r="P66" i="1"/>
  <c r="L66" i="1"/>
  <c r="I66" i="1"/>
  <c r="D66" i="1"/>
  <c r="X65" i="1"/>
  <c r="T65" i="1"/>
  <c r="U65" i="1" s="1"/>
  <c r="P65" i="1"/>
  <c r="L65" i="1"/>
  <c r="I65" i="1"/>
  <c r="D65" i="1"/>
  <c r="X64" i="1"/>
  <c r="U64" i="1"/>
  <c r="T64" i="1"/>
  <c r="P64" i="1"/>
  <c r="L64" i="1"/>
  <c r="I64" i="1"/>
  <c r="D64" i="1"/>
  <c r="X62" i="1"/>
  <c r="T62" i="1"/>
  <c r="U62" i="1" s="1"/>
  <c r="P62" i="1"/>
  <c r="L62" i="1"/>
  <c r="I62" i="1"/>
  <c r="D62" i="1"/>
  <c r="X61" i="1"/>
  <c r="T61" i="1"/>
  <c r="U61" i="1" s="1"/>
  <c r="P61" i="1"/>
  <c r="L61" i="1"/>
  <c r="I61" i="1"/>
  <c r="D61" i="1"/>
  <c r="X60" i="1"/>
  <c r="T60" i="1"/>
  <c r="U60" i="1" s="1"/>
  <c r="P60" i="1"/>
  <c r="L60" i="1"/>
  <c r="I60" i="1"/>
  <c r="D60" i="1"/>
  <c r="X58" i="1"/>
  <c r="U58" i="1"/>
  <c r="T58" i="1"/>
  <c r="P58" i="1"/>
  <c r="L58" i="1"/>
  <c r="I58" i="1"/>
  <c r="D58" i="1"/>
  <c r="X54" i="1"/>
  <c r="T54" i="1"/>
  <c r="U54" i="1" s="1"/>
  <c r="P54" i="1"/>
  <c r="L54" i="1"/>
  <c r="I54" i="1"/>
  <c r="D54" i="1"/>
  <c r="X53" i="1"/>
  <c r="T53" i="1"/>
  <c r="U53" i="1" s="1"/>
  <c r="P53" i="1"/>
  <c r="L53" i="1"/>
  <c r="I53" i="1"/>
  <c r="D53" i="1"/>
  <c r="X52" i="1"/>
  <c r="T52" i="1"/>
  <c r="U52" i="1" s="1"/>
  <c r="P52" i="1"/>
  <c r="L52" i="1"/>
  <c r="I52" i="1"/>
  <c r="D52" i="1"/>
  <c r="X50" i="1"/>
  <c r="U50" i="1"/>
  <c r="T50" i="1"/>
  <c r="P50" i="1"/>
  <c r="L50" i="1"/>
  <c r="I50" i="1"/>
  <c r="D50" i="1"/>
  <c r="X49" i="1"/>
  <c r="T49" i="1"/>
  <c r="U49" i="1" s="1"/>
  <c r="P49" i="1"/>
  <c r="L49" i="1"/>
  <c r="I49" i="1"/>
  <c r="D49" i="1"/>
  <c r="X48" i="1"/>
  <c r="T48" i="1"/>
  <c r="U48" i="1" s="1"/>
  <c r="P48" i="1"/>
  <c r="L48" i="1"/>
  <c r="I48" i="1"/>
  <c r="D48" i="1"/>
  <c r="X46" i="1"/>
  <c r="T46" i="1"/>
  <c r="U46" i="1" s="1"/>
  <c r="P46" i="1"/>
  <c r="L46" i="1"/>
  <c r="I46" i="1"/>
  <c r="D46" i="1"/>
  <c r="X41" i="1"/>
  <c r="U41" i="1"/>
  <c r="T41" i="1"/>
  <c r="S41" i="1"/>
  <c r="P41" i="1"/>
  <c r="L41" i="1"/>
  <c r="H41" i="1"/>
  <c r="I41" i="1" s="1"/>
  <c r="D41" i="1"/>
  <c r="X40" i="1"/>
  <c r="T40" i="1"/>
  <c r="S40" i="1"/>
  <c r="U40" i="1" s="1"/>
  <c r="P40" i="1"/>
  <c r="L40" i="1"/>
  <c r="H40" i="1"/>
  <c r="I40" i="1" s="1"/>
  <c r="D40" i="1"/>
  <c r="X39" i="1"/>
  <c r="T39" i="1"/>
  <c r="S39" i="1"/>
  <c r="U39" i="1" s="1"/>
  <c r="P39" i="1"/>
  <c r="L39" i="1"/>
  <c r="H39" i="1"/>
  <c r="I39" i="1" s="1"/>
  <c r="D39" i="1"/>
  <c r="X37" i="1"/>
  <c r="T37" i="1"/>
  <c r="S37" i="1"/>
  <c r="U37" i="1" s="1"/>
  <c r="P37" i="1"/>
  <c r="L37" i="1"/>
  <c r="I37" i="1"/>
  <c r="H37" i="1"/>
  <c r="D37" i="1"/>
  <c r="X36" i="1"/>
  <c r="U36" i="1"/>
  <c r="T36" i="1"/>
  <c r="S36" i="1"/>
  <c r="P36" i="1"/>
  <c r="L36" i="1"/>
  <c r="H36" i="1"/>
  <c r="I36" i="1" s="1"/>
  <c r="D36" i="1"/>
  <c r="X35" i="1"/>
  <c r="T35" i="1"/>
  <c r="S35" i="1"/>
  <c r="U35" i="1" s="1"/>
  <c r="P35" i="1"/>
  <c r="L35" i="1"/>
  <c r="H35" i="1"/>
  <c r="I35" i="1" s="1"/>
  <c r="D35" i="1"/>
  <c r="X33" i="1"/>
  <c r="T33" i="1"/>
  <c r="S33" i="1"/>
  <c r="U33" i="1" s="1"/>
  <c r="P33" i="1"/>
  <c r="L33" i="1"/>
  <c r="H33" i="1"/>
  <c r="I33" i="1" s="1"/>
  <c r="D33" i="1"/>
  <c r="X28" i="1"/>
  <c r="T28" i="1"/>
  <c r="U28" i="1" s="1"/>
  <c r="P28" i="1"/>
  <c r="L28" i="1"/>
  <c r="I28" i="1"/>
  <c r="D28" i="1"/>
  <c r="X27" i="1"/>
  <c r="U27" i="1"/>
  <c r="T27" i="1"/>
  <c r="P27" i="1"/>
  <c r="L27" i="1"/>
  <c r="I27" i="1"/>
  <c r="D27" i="1"/>
  <c r="X26" i="1"/>
  <c r="T26" i="1"/>
  <c r="U26" i="1" s="1"/>
  <c r="P26" i="1"/>
  <c r="L26" i="1"/>
  <c r="I26" i="1"/>
  <c r="D26" i="1"/>
  <c r="X24" i="1"/>
  <c r="U24" i="1"/>
  <c r="T24" i="1"/>
  <c r="P24" i="1"/>
  <c r="L24" i="1"/>
  <c r="I24" i="1"/>
  <c r="D24" i="1"/>
  <c r="X23" i="1"/>
  <c r="T23" i="1"/>
  <c r="U23" i="1" s="1"/>
  <c r="P23" i="1"/>
  <c r="L23" i="1"/>
  <c r="I23" i="1"/>
  <c r="D23" i="1"/>
  <c r="X22" i="1"/>
  <c r="U22" i="1"/>
  <c r="T22" i="1"/>
  <c r="P22" i="1"/>
  <c r="L22" i="1"/>
  <c r="I22" i="1"/>
  <c r="D22" i="1"/>
  <c r="X20" i="1"/>
  <c r="T20" i="1"/>
  <c r="U20" i="1" s="1"/>
  <c r="P20" i="1"/>
  <c r="L20" i="1"/>
  <c r="I20" i="1"/>
  <c r="D20" i="1"/>
  <c r="X15" i="1"/>
  <c r="U15" i="1"/>
  <c r="P15" i="1"/>
  <c r="L15" i="1"/>
  <c r="I15" i="1"/>
  <c r="D15" i="1"/>
  <c r="X14" i="1"/>
  <c r="U14" i="1"/>
  <c r="P14" i="1"/>
  <c r="L14" i="1"/>
  <c r="I14" i="1"/>
  <c r="D14" i="1"/>
  <c r="X13" i="1"/>
  <c r="U13" i="1"/>
  <c r="P13" i="1"/>
  <c r="L13" i="1"/>
  <c r="I13" i="1"/>
  <c r="D13" i="1"/>
  <c r="X11" i="1"/>
  <c r="U11" i="1"/>
  <c r="P11" i="1"/>
  <c r="L11" i="1"/>
  <c r="I11" i="1"/>
  <c r="D11" i="1"/>
  <c r="X10" i="1"/>
  <c r="U10" i="1"/>
  <c r="P10" i="1"/>
  <c r="L10" i="1"/>
  <c r="I10" i="1"/>
  <c r="D10" i="1"/>
  <c r="X9" i="1"/>
  <c r="U9" i="1"/>
  <c r="P9" i="1"/>
  <c r="L9" i="1"/>
  <c r="I9" i="1"/>
  <c r="D9" i="1"/>
  <c r="X7" i="1"/>
  <c r="U7" i="1"/>
  <c r="P7" i="1"/>
  <c r="L7" i="1"/>
  <c r="I7" i="1"/>
  <c r="D7" i="1"/>
</calcChain>
</file>

<file path=xl/sharedStrings.xml><?xml version="1.0" encoding="utf-8"?>
<sst xmlns="http://schemas.openxmlformats.org/spreadsheetml/2006/main" count="935" uniqueCount="189">
  <si>
    <t>Luxury</t>
  </si>
  <si>
    <t>Budget</t>
  </si>
  <si>
    <t>%</t>
  </si>
  <si>
    <t>Year to date  2018</t>
  </si>
  <si>
    <t>Year to date  2017</t>
  </si>
  <si>
    <t>Year to date  2016</t>
  </si>
  <si>
    <t>Year to date  2015</t>
  </si>
  <si>
    <t>Total Year 2014</t>
  </si>
  <si>
    <t>Total Year 2013</t>
  </si>
  <si>
    <t>Total Year 2012</t>
  </si>
  <si>
    <t>Total Year 2011</t>
  </si>
  <si>
    <t>Total Year 2010</t>
  </si>
  <si>
    <t>Total Year 2009</t>
  </si>
  <si>
    <t>Total Year 2008</t>
  </si>
  <si>
    <t>Total Year 2007</t>
  </si>
  <si>
    <t>% TY</t>
  </si>
  <si>
    <t>% LY</t>
  </si>
  <si>
    <t>% +/ - V-LY</t>
  </si>
  <si>
    <t>No of Hotels TY</t>
  </si>
  <si>
    <t>No of Hotels LY</t>
  </si>
  <si>
    <t>Room Nights TY</t>
  </si>
  <si>
    <t>Room Nights LY</t>
  </si>
  <si>
    <t>V-LY%</t>
  </si>
  <si>
    <t>Room Sample TY</t>
  </si>
  <si>
    <t>`</t>
  </si>
  <si>
    <t>Room Smaple LY</t>
  </si>
  <si>
    <t>No of Hotels</t>
  </si>
  <si>
    <t>Room Sample</t>
  </si>
  <si>
    <t>Overall Occupancy</t>
  </si>
  <si>
    <t>Large &gt; 150 rooms</t>
  </si>
  <si>
    <t>Mid size 50-150</t>
  </si>
  <si>
    <t>Small &lt; 50</t>
  </si>
  <si>
    <t>Mid Range</t>
  </si>
  <si>
    <t>December 2018</t>
  </si>
  <si>
    <t>December 2017</t>
  </si>
  <si>
    <t>December 2016</t>
  </si>
  <si>
    <t>December 2015</t>
  </si>
  <si>
    <t>December 2014</t>
  </si>
  <si>
    <t>December 2013</t>
  </si>
  <si>
    <t>December 2012</t>
  </si>
  <si>
    <t>December 2011</t>
  </si>
  <si>
    <t>December 2010</t>
  </si>
  <si>
    <t>December 2009</t>
  </si>
  <si>
    <t>December 2008</t>
  </si>
  <si>
    <t>December 2007</t>
  </si>
  <si>
    <t>November 2018</t>
  </si>
  <si>
    <t>November 2017</t>
  </si>
  <si>
    <t>November 2016</t>
  </si>
  <si>
    <t>November 2015</t>
  </si>
  <si>
    <t>November 2014</t>
  </si>
  <si>
    <t>November 2013</t>
  </si>
  <si>
    <t>November 2012</t>
  </si>
  <si>
    <t>November 2011</t>
  </si>
  <si>
    <t>November 2010</t>
  </si>
  <si>
    <t>November 2009</t>
  </si>
  <si>
    <t>November 2008</t>
  </si>
  <si>
    <t>November 2007</t>
  </si>
  <si>
    <t>October 2018</t>
  </si>
  <si>
    <t>October 2017</t>
  </si>
  <si>
    <t>October 2016</t>
  </si>
  <si>
    <t>October 2015</t>
  </si>
  <si>
    <t>October 2014</t>
  </si>
  <si>
    <t>October 2013</t>
  </si>
  <si>
    <t>October 2012</t>
  </si>
  <si>
    <t>October 2011</t>
  </si>
  <si>
    <t>October 2010</t>
  </si>
  <si>
    <t>October 2009</t>
  </si>
  <si>
    <t>October 2008</t>
  </si>
  <si>
    <t>October 2007</t>
  </si>
  <si>
    <t>50,3%</t>
  </si>
  <si>
    <t>49,5%</t>
  </si>
  <si>
    <t>51,4%</t>
  </si>
  <si>
    <t>52,2%</t>
  </si>
  <si>
    <t>50,7%</t>
  </si>
  <si>
    <t>50,4%</t>
  </si>
  <si>
    <t>45,7%</t>
  </si>
  <si>
    <t>September 2017</t>
  </si>
  <si>
    <t>September 2016</t>
  </si>
  <si>
    <t>September 2015</t>
  </si>
  <si>
    <t>September 2014</t>
  </si>
  <si>
    <t>September 2013</t>
  </si>
  <si>
    <t>September 2012</t>
  </si>
  <si>
    <t>September 2011</t>
  </si>
  <si>
    <t>September 2010</t>
  </si>
  <si>
    <t>September 2009</t>
  </si>
  <si>
    <t>September 2008</t>
  </si>
  <si>
    <t>September 2007</t>
  </si>
  <si>
    <t>August 2018</t>
  </si>
  <si>
    <t>August 2017</t>
  </si>
  <si>
    <t>August 2016</t>
  </si>
  <si>
    <t>August 2015</t>
  </si>
  <si>
    <t>August 2014</t>
  </si>
  <si>
    <t>August 2013</t>
  </si>
  <si>
    <t>August 2012</t>
  </si>
  <si>
    <t>August 2011</t>
  </si>
  <si>
    <t>August 2010</t>
  </si>
  <si>
    <t>August 2009</t>
  </si>
  <si>
    <t>August 2008</t>
  </si>
  <si>
    <t>August 2007</t>
  </si>
  <si>
    <t>49,2%</t>
  </si>
  <si>
    <t>47,2%</t>
  </si>
  <si>
    <t>46,8%</t>
  </si>
  <si>
    <t>60,5%</t>
  </si>
  <si>
    <t>58,1%</t>
  </si>
  <si>
    <t>47,0%</t>
  </si>
  <si>
    <t>58,5%</t>
  </si>
  <si>
    <t>July 2018</t>
  </si>
  <si>
    <t>July 2017</t>
  </si>
  <si>
    <t>July 2016</t>
  </si>
  <si>
    <t>July 2015</t>
  </si>
  <si>
    <t>July 2014</t>
  </si>
  <si>
    <t>July 2013</t>
  </si>
  <si>
    <t>July 2012</t>
  </si>
  <si>
    <t>July 2011</t>
  </si>
  <si>
    <t>July 2010</t>
  </si>
  <si>
    <t>July 2009</t>
  </si>
  <si>
    <t>July 2008</t>
  </si>
  <si>
    <t>July 2007</t>
  </si>
  <si>
    <t>June 2018</t>
  </si>
  <si>
    <t>June 2017</t>
  </si>
  <si>
    <t>June 2016</t>
  </si>
  <si>
    <t>June 2015</t>
  </si>
  <si>
    <t>June 2014</t>
  </si>
  <si>
    <t>June 2013</t>
  </si>
  <si>
    <t>June 2012</t>
  </si>
  <si>
    <t>June 2011</t>
  </si>
  <si>
    <t>June 2010</t>
  </si>
  <si>
    <t>June 2009</t>
  </si>
  <si>
    <t>June 2008</t>
  </si>
  <si>
    <t>June 2007</t>
  </si>
  <si>
    <t>May 2017</t>
  </si>
  <si>
    <t>May 2016</t>
  </si>
  <si>
    <t>May 2015</t>
  </si>
  <si>
    <t>May 2014</t>
  </si>
  <si>
    <t>May 2013</t>
  </si>
  <si>
    <t>May 2012</t>
  </si>
  <si>
    <t>May 2011</t>
  </si>
  <si>
    <t>May 2010</t>
  </si>
  <si>
    <t>May 2009</t>
  </si>
  <si>
    <t>May 2008</t>
  </si>
  <si>
    <t>May 2007</t>
  </si>
  <si>
    <t>April 2018</t>
  </si>
  <si>
    <t>April 2017</t>
  </si>
  <si>
    <t>April 2016</t>
  </si>
  <si>
    <t>April 2015</t>
  </si>
  <si>
    <t>April 2014</t>
  </si>
  <si>
    <t>April 2013</t>
  </si>
  <si>
    <t>April 2012</t>
  </si>
  <si>
    <t>April 2011</t>
  </si>
  <si>
    <t>April 2010</t>
  </si>
  <si>
    <t>April 2009</t>
  </si>
  <si>
    <t>April 2008</t>
  </si>
  <si>
    <t>April 2007</t>
  </si>
  <si>
    <t>March 2017</t>
  </si>
  <si>
    <t>March 2016</t>
  </si>
  <si>
    <t>March 2015</t>
  </si>
  <si>
    <t>March 2014</t>
  </si>
  <si>
    <t>March 2013</t>
  </si>
  <si>
    <t>March 2012</t>
  </si>
  <si>
    <t>March 2011</t>
  </si>
  <si>
    <t>March 2010</t>
  </si>
  <si>
    <t>March 2009</t>
  </si>
  <si>
    <t>March 2008</t>
  </si>
  <si>
    <t>March 2007</t>
  </si>
  <si>
    <t>February 2018</t>
  </si>
  <si>
    <t>February 2017</t>
  </si>
  <si>
    <t>February 2016</t>
  </si>
  <si>
    <t>February 2015</t>
  </si>
  <si>
    <t>February 2014</t>
  </si>
  <si>
    <t>February 2013</t>
  </si>
  <si>
    <t>February 2012</t>
  </si>
  <si>
    <t>February 2011</t>
  </si>
  <si>
    <t>February 2010</t>
  </si>
  <si>
    <t>February 2009</t>
  </si>
  <si>
    <t>February 2008</t>
  </si>
  <si>
    <t>February 2007</t>
  </si>
  <si>
    <t>January 2018</t>
  </si>
  <si>
    <t>January 2017</t>
  </si>
  <si>
    <t>January 2016</t>
  </si>
  <si>
    <t>January 2015</t>
  </si>
  <si>
    <t>January 2014</t>
  </si>
  <si>
    <t>January 2013</t>
  </si>
  <si>
    <t>January 2012</t>
  </si>
  <si>
    <t>January 2011</t>
  </si>
  <si>
    <t>January 2010</t>
  </si>
  <si>
    <t>January 2009</t>
  </si>
  <si>
    <t>January 2008</t>
  </si>
  <si>
    <t>January 2007</t>
  </si>
  <si>
    <t>Room Sample 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</si>
</sst>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9" fontId="2" fillId="0" borderId="1" xfId="1" applyFont="1" applyBorder="1"/>
    <xf numFmtId="165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7" fontId="3" fillId="0" borderId="0" xfId="0" applyNumberFormat="1" applyFont="1" applyAlignment="1"/>
  </cellXfs>
  <cellStyles count="3">
    <cellStyle name="Normal" xfId="0" builtinId="0"/>
    <cellStyle name="Normal 2" xfId="2" xr:uid="{8A6ACF93-5D61-46ED-BF28-C60679F5FF7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D611-8992-4E2F-A437-326DE18F2500}">
  <dimension ref="A5:BL163"/>
  <sheetViews>
    <sheetView tabSelected="1" topLeftCell="A86" workbookViewId="0">
      <selection sqref="A1:XFD1048576"/>
    </sheetView>
  </sheetViews>
  <sheetFormatPr defaultRowHeight="12.75" x14ac:dyDescent="0.2"/>
  <cols>
    <col min="1" max="1" width="15.42578125" style="3" customWidth="1"/>
    <col min="2" max="2" width="8" style="3" customWidth="1"/>
    <col min="3" max="3" width="6.5703125" style="3" customWidth="1"/>
    <col min="4" max="4" width="6.140625" style="3" customWidth="1"/>
    <col min="5" max="5" width="6.5703125" style="3" customWidth="1"/>
    <col min="6" max="6" width="7.5703125" style="3" customWidth="1"/>
    <col min="7" max="7" width="7.140625" style="3" customWidth="1"/>
    <col min="8" max="8" width="7.28515625" style="3" customWidth="1"/>
    <col min="9" max="9" width="5.42578125" style="3" customWidth="1"/>
    <col min="10" max="11" width="7.85546875" style="3" customWidth="1"/>
    <col min="12" max="12" width="6" style="3" customWidth="1"/>
    <col min="13" max="13" width="3.42578125" style="3" customWidth="1"/>
    <col min="14" max="14" width="9.85546875" style="3" customWidth="1"/>
    <col min="15" max="16" width="9.140625" style="3"/>
    <col min="17" max="17" width="7.85546875" style="3" customWidth="1"/>
    <col min="18" max="18" width="7.7109375" style="3" customWidth="1"/>
    <col min="19" max="19" width="9.140625" style="3"/>
    <col min="20" max="20" width="8.42578125" style="3" customWidth="1"/>
    <col min="21" max="21" width="5.85546875" style="3" customWidth="1"/>
    <col min="22" max="22" width="6.42578125" style="3" customWidth="1"/>
    <col min="23" max="23" width="7.42578125" style="3" customWidth="1"/>
    <col min="24" max="24" width="6.28515625" style="3" customWidth="1"/>
    <col min="25" max="25" width="3.42578125" style="3" customWidth="1"/>
    <col min="26" max="26" width="6.28515625" style="3" customWidth="1"/>
    <col min="27" max="27" width="5.7109375" style="3" customWidth="1"/>
    <col min="28" max="28" width="6.42578125" style="3" customWidth="1"/>
    <col min="29" max="29" width="2.28515625" style="3" customWidth="1"/>
    <col min="30" max="30" width="5.28515625" style="3" customWidth="1"/>
    <col min="31" max="31" width="6.140625" style="3" customWidth="1"/>
    <col min="32" max="32" width="6.42578125" style="3" customWidth="1"/>
    <col min="33" max="33" width="2.140625" style="3" customWidth="1"/>
    <col min="34" max="34" width="6" style="3" customWidth="1"/>
    <col min="35" max="35" width="6.28515625" style="3" customWidth="1"/>
    <col min="36" max="36" width="6.7109375" style="3" customWidth="1"/>
    <col min="37" max="37" width="2.42578125" style="3" customWidth="1"/>
    <col min="38" max="38" width="6.42578125" style="3" customWidth="1"/>
    <col min="39" max="39" width="6.140625" style="3" customWidth="1"/>
    <col min="40" max="40" width="8.5703125" style="3" customWidth="1"/>
    <col min="41" max="41" width="2.5703125" style="3" customWidth="1"/>
    <col min="42" max="42" width="6.28515625" style="3" customWidth="1"/>
    <col min="43" max="43" width="5.7109375" style="3" customWidth="1"/>
    <col min="44" max="44" width="6.85546875" style="3" customWidth="1"/>
    <col min="45" max="45" width="2.28515625" style="3" customWidth="1"/>
    <col min="46" max="46" width="6.5703125" style="3" customWidth="1"/>
    <col min="47" max="48" width="6" style="3" customWidth="1"/>
    <col min="49" max="49" width="2.28515625" style="3" customWidth="1"/>
    <col min="50" max="51" width="6.5703125" style="3" customWidth="1"/>
    <col min="52" max="52" width="6.7109375" style="3" customWidth="1"/>
    <col min="53" max="53" width="2" style="3" customWidth="1"/>
    <col min="54" max="54" width="7.28515625" style="3" customWidth="1"/>
    <col min="55" max="55" width="6.28515625" style="3" customWidth="1"/>
    <col min="56" max="56" width="6.5703125" style="3" customWidth="1"/>
    <col min="57" max="57" width="1.7109375" style="3" customWidth="1"/>
    <col min="58" max="58" width="7.140625" style="3" customWidth="1"/>
    <col min="59" max="59" width="5.140625" style="3" customWidth="1"/>
    <col min="60" max="60" width="7.140625" style="3" customWidth="1"/>
    <col min="61" max="61" width="2.42578125" style="3" customWidth="1"/>
    <col min="62" max="62" width="6" style="3" customWidth="1"/>
    <col min="63" max="63" width="4.85546875" style="3" customWidth="1"/>
    <col min="64" max="64" width="7.140625" style="3" customWidth="1"/>
    <col min="65" max="16384" width="9.140625" style="3"/>
  </cols>
  <sheetData>
    <row r="5" spans="1:64" x14ac:dyDescent="0.2">
      <c r="A5" s="4"/>
      <c r="B5" s="5" t="s">
        <v>3</v>
      </c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5" t="s">
        <v>4</v>
      </c>
      <c r="O5" s="5"/>
      <c r="P5" s="5"/>
      <c r="Q5" s="5"/>
      <c r="R5" s="5"/>
      <c r="S5" s="5"/>
      <c r="T5" s="5"/>
      <c r="U5" s="5"/>
      <c r="V5" s="5"/>
      <c r="W5" s="6"/>
      <c r="X5" s="6"/>
      <c r="Y5" s="4"/>
      <c r="Z5" s="5" t="s">
        <v>5</v>
      </c>
      <c r="AA5" s="5"/>
      <c r="AB5" s="5"/>
      <c r="AC5" s="4"/>
      <c r="AD5" s="5" t="s">
        <v>6</v>
      </c>
      <c r="AE5" s="5"/>
      <c r="AF5" s="5"/>
      <c r="AG5" s="4"/>
      <c r="AH5" s="5" t="s">
        <v>7</v>
      </c>
      <c r="AI5" s="5"/>
      <c r="AJ5" s="5"/>
      <c r="AK5" s="4"/>
      <c r="AL5" s="5" t="s">
        <v>8</v>
      </c>
      <c r="AM5" s="5"/>
      <c r="AN5" s="5"/>
      <c r="AO5" s="4"/>
      <c r="AP5" s="5" t="s">
        <v>9</v>
      </c>
      <c r="AQ5" s="5"/>
      <c r="AR5" s="5"/>
      <c r="AS5" s="4"/>
      <c r="AT5" s="5" t="s">
        <v>10</v>
      </c>
      <c r="AU5" s="5"/>
      <c r="AV5" s="5"/>
      <c r="AW5" s="4"/>
      <c r="AX5" s="5" t="s">
        <v>11</v>
      </c>
      <c r="AY5" s="5"/>
      <c r="AZ5" s="5"/>
      <c r="BA5" s="4"/>
      <c r="BB5" s="5" t="s">
        <v>12</v>
      </c>
      <c r="BC5" s="5"/>
      <c r="BD5" s="5"/>
      <c r="BE5" s="4"/>
      <c r="BF5" s="5" t="s">
        <v>13</v>
      </c>
      <c r="BG5" s="5"/>
      <c r="BH5" s="5"/>
      <c r="BJ5" s="5" t="s">
        <v>14</v>
      </c>
      <c r="BK5" s="5"/>
      <c r="BL5" s="5"/>
    </row>
    <row r="6" spans="1:64" ht="45" x14ac:dyDescent="0.2">
      <c r="A6" s="4"/>
      <c r="B6" s="7" t="s">
        <v>15</v>
      </c>
      <c r="C6" s="7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23</v>
      </c>
      <c r="L6" s="8" t="s">
        <v>22</v>
      </c>
      <c r="M6" s="8"/>
      <c r="N6" s="7" t="s">
        <v>15</v>
      </c>
      <c r="O6" s="7" t="s">
        <v>24</v>
      </c>
      <c r="P6" s="8" t="s">
        <v>17</v>
      </c>
      <c r="Q6" s="8" t="s">
        <v>18</v>
      </c>
      <c r="R6" s="8" t="s">
        <v>19</v>
      </c>
      <c r="S6" s="8" t="s">
        <v>20</v>
      </c>
      <c r="T6" s="8" t="s">
        <v>21</v>
      </c>
      <c r="U6" s="8" t="s">
        <v>22</v>
      </c>
      <c r="V6" s="8" t="s">
        <v>23</v>
      </c>
      <c r="W6" s="8" t="s">
        <v>25</v>
      </c>
      <c r="X6" s="8" t="s">
        <v>22</v>
      </c>
      <c r="Y6" s="4"/>
      <c r="Z6" s="7" t="s">
        <v>2</v>
      </c>
      <c r="AA6" s="8" t="s">
        <v>26</v>
      </c>
      <c r="AB6" s="8" t="s">
        <v>27</v>
      </c>
      <c r="AC6" s="4"/>
      <c r="AD6" s="7" t="s">
        <v>2</v>
      </c>
      <c r="AE6" s="8" t="s">
        <v>26</v>
      </c>
      <c r="AF6" s="8" t="s">
        <v>27</v>
      </c>
      <c r="AG6" s="4"/>
      <c r="AH6" s="7" t="s">
        <v>2</v>
      </c>
      <c r="AI6" s="8" t="s">
        <v>26</v>
      </c>
      <c r="AJ6" s="8" t="s">
        <v>27</v>
      </c>
      <c r="AK6" s="4"/>
      <c r="AL6" s="7" t="s">
        <v>2</v>
      </c>
      <c r="AM6" s="8" t="s">
        <v>26</v>
      </c>
      <c r="AN6" s="8" t="s">
        <v>27</v>
      </c>
      <c r="AO6" s="4"/>
      <c r="AP6" s="7" t="s">
        <v>2</v>
      </c>
      <c r="AQ6" s="8" t="s">
        <v>26</v>
      </c>
      <c r="AR6" s="8" t="s">
        <v>27</v>
      </c>
      <c r="AS6" s="4"/>
      <c r="AT6" s="7" t="s">
        <v>2</v>
      </c>
      <c r="AU6" s="8" t="s">
        <v>26</v>
      </c>
      <c r="AV6" s="8" t="s">
        <v>27</v>
      </c>
      <c r="AW6" s="4"/>
      <c r="AX6" s="7" t="s">
        <v>2</v>
      </c>
      <c r="AY6" s="8" t="s">
        <v>26</v>
      </c>
      <c r="AZ6" s="8" t="s">
        <v>27</v>
      </c>
      <c r="BA6" s="4"/>
      <c r="BB6" s="7" t="s">
        <v>2</v>
      </c>
      <c r="BC6" s="8" t="s">
        <v>26</v>
      </c>
      <c r="BD6" s="8" t="s">
        <v>27</v>
      </c>
      <c r="BE6" s="4"/>
      <c r="BF6" s="7" t="s">
        <v>2</v>
      </c>
      <c r="BG6" s="8" t="s">
        <v>26</v>
      </c>
      <c r="BH6" s="8" t="s">
        <v>27</v>
      </c>
      <c r="BJ6" s="7" t="s">
        <v>2</v>
      </c>
      <c r="BK6" s="8" t="s">
        <v>26</v>
      </c>
      <c r="BL6" s="8" t="s">
        <v>27</v>
      </c>
    </row>
    <row r="7" spans="1:64" x14ac:dyDescent="0.2">
      <c r="A7" s="9" t="s">
        <v>28</v>
      </c>
      <c r="B7" s="10"/>
      <c r="C7" s="10">
        <v>0.60899999999999999</v>
      </c>
      <c r="D7" s="10">
        <f t="shared" ref="D7" si="0">+B7-C7</f>
        <v>-0.60899999999999999</v>
      </c>
      <c r="E7" s="11"/>
      <c r="F7" s="11"/>
      <c r="G7" s="11"/>
      <c r="H7" s="11">
        <v>573901</v>
      </c>
      <c r="I7" s="12">
        <f t="shared" ref="I7" si="1">+(G7-H7)/H7*100</f>
        <v>-100</v>
      </c>
      <c r="J7" s="11"/>
      <c r="K7" s="11">
        <v>942999</v>
      </c>
      <c r="L7" s="12">
        <f>+(J7-K7)/K7*100</f>
        <v>-100</v>
      </c>
      <c r="M7" s="12"/>
      <c r="N7" s="10">
        <v>0.60899999999999999</v>
      </c>
      <c r="O7" s="10">
        <v>0.58399999999999996</v>
      </c>
      <c r="P7" s="10">
        <f t="shared" ref="P7:P15" si="2">+N7-O7</f>
        <v>2.5000000000000022E-2</v>
      </c>
      <c r="Q7" s="11"/>
      <c r="R7" s="11"/>
      <c r="S7" s="11">
        <v>573901</v>
      </c>
      <c r="T7" s="11">
        <v>636550</v>
      </c>
      <c r="U7" s="12">
        <f t="shared" ref="U7:U15" si="3">+(S7-T7)/T7*100</f>
        <v>-9.8419605686905989</v>
      </c>
      <c r="V7" s="11">
        <v>942999</v>
      </c>
      <c r="W7" s="13">
        <v>1090438</v>
      </c>
      <c r="X7" s="12">
        <f>+(V7-W7)/W7*100</f>
        <v>-13.521080519937859</v>
      </c>
      <c r="Y7" s="9"/>
      <c r="Z7" s="10">
        <v>0.58399999999999996</v>
      </c>
      <c r="AA7" s="11"/>
      <c r="AB7" s="11"/>
      <c r="AC7" s="4"/>
      <c r="AD7" s="10">
        <v>0.57399999999999995</v>
      </c>
      <c r="AE7" s="11"/>
      <c r="AF7" s="11"/>
      <c r="AG7" s="4"/>
      <c r="AH7" s="10">
        <v>0.58699999999999997</v>
      </c>
      <c r="AI7" s="11"/>
      <c r="AJ7" s="11"/>
      <c r="AK7" s="4"/>
      <c r="AL7" s="10">
        <v>0.58099999999999996</v>
      </c>
      <c r="AM7" s="11"/>
      <c r="AN7" s="11"/>
      <c r="AO7" s="4"/>
      <c r="AP7" s="10">
        <v>0.58299999999999996</v>
      </c>
      <c r="AQ7" s="11"/>
      <c r="AR7" s="11"/>
      <c r="AS7" s="4"/>
      <c r="AT7" s="10">
        <v>0.57499999999999996</v>
      </c>
      <c r="AU7" s="11"/>
      <c r="AV7" s="11"/>
      <c r="AW7" s="4"/>
      <c r="AX7" s="10">
        <v>0.55700000000000005</v>
      </c>
      <c r="AY7" s="11"/>
      <c r="AZ7" s="11"/>
      <c r="BA7" s="4"/>
      <c r="BB7" s="10">
        <v>0.57999999999999996</v>
      </c>
      <c r="BC7" s="11"/>
      <c r="BD7" s="11"/>
      <c r="BE7" s="4"/>
      <c r="BF7" s="10">
        <v>0.63100000000000001</v>
      </c>
      <c r="BG7" s="11"/>
      <c r="BH7" s="11"/>
      <c r="BJ7" s="10">
        <v>0.66100000000000003</v>
      </c>
      <c r="BK7" s="11"/>
      <c r="BL7" s="11"/>
    </row>
    <row r="8" spans="1:64" x14ac:dyDescent="0.2">
      <c r="A8" s="9"/>
      <c r="B8" s="10"/>
      <c r="C8" s="10"/>
      <c r="D8" s="10"/>
      <c r="E8" s="11"/>
      <c r="F8" s="11"/>
      <c r="G8" s="11"/>
      <c r="H8" s="11"/>
      <c r="I8" s="12"/>
      <c r="J8" s="11"/>
      <c r="K8" s="11"/>
      <c r="L8" s="12"/>
      <c r="M8" s="12"/>
      <c r="N8" s="10"/>
      <c r="O8" s="10"/>
      <c r="P8" s="10"/>
      <c r="Q8" s="11"/>
      <c r="R8" s="11"/>
      <c r="S8" s="11"/>
      <c r="T8" s="11"/>
      <c r="U8" s="12"/>
      <c r="V8" s="11"/>
      <c r="W8" s="13"/>
      <c r="X8" s="12"/>
      <c r="Y8" s="9"/>
      <c r="Z8" s="10"/>
      <c r="AA8" s="11"/>
      <c r="AB8" s="11"/>
      <c r="AC8" s="4"/>
      <c r="AD8" s="10"/>
      <c r="AE8" s="11"/>
      <c r="AF8" s="11"/>
      <c r="AG8" s="4"/>
      <c r="AH8" s="10"/>
      <c r="AI8" s="11"/>
      <c r="AJ8" s="11"/>
      <c r="AK8" s="4"/>
      <c r="AL8" s="10"/>
      <c r="AM8" s="11"/>
      <c r="AN8" s="11"/>
      <c r="AO8" s="4"/>
      <c r="AP8" s="10"/>
      <c r="AQ8" s="11"/>
      <c r="AR8" s="11"/>
      <c r="AS8" s="4"/>
      <c r="AT8" s="10"/>
      <c r="AU8" s="11"/>
      <c r="AV8" s="11"/>
      <c r="AW8" s="4"/>
      <c r="AX8" s="10"/>
      <c r="AY8" s="11"/>
      <c r="AZ8" s="11"/>
      <c r="BA8" s="4"/>
      <c r="BB8" s="10"/>
      <c r="BC8" s="11"/>
      <c r="BD8" s="11"/>
      <c r="BE8" s="4"/>
      <c r="BF8" s="10"/>
      <c r="BG8" s="11"/>
      <c r="BH8" s="11"/>
      <c r="BJ8" s="10"/>
      <c r="BK8" s="14"/>
      <c r="BL8" s="11"/>
    </row>
    <row r="9" spans="1:64" x14ac:dyDescent="0.2">
      <c r="A9" s="9" t="s">
        <v>29</v>
      </c>
      <c r="B9" s="10"/>
      <c r="C9" s="10">
        <v>0.629</v>
      </c>
      <c r="D9" s="10">
        <f t="shared" ref="D9:D11" si="4">+B9-C9</f>
        <v>-0.629</v>
      </c>
      <c r="E9" s="11"/>
      <c r="F9" s="11"/>
      <c r="G9" s="11"/>
      <c r="H9" s="11">
        <v>353709</v>
      </c>
      <c r="I9" s="12">
        <f t="shared" ref="I9:I11" si="5">+(G9-H9)/H9*100</f>
        <v>-100</v>
      </c>
      <c r="J9" s="11"/>
      <c r="K9" s="11">
        <v>561945</v>
      </c>
      <c r="L9" s="12">
        <f t="shared" ref="L9:L11" si="6">+(J9-K9)/K9*100</f>
        <v>-100</v>
      </c>
      <c r="M9" s="12"/>
      <c r="N9" s="10">
        <v>0.629</v>
      </c>
      <c r="O9" s="10">
        <v>0.57099999999999995</v>
      </c>
      <c r="P9" s="10">
        <f t="shared" si="2"/>
        <v>5.8000000000000052E-2</v>
      </c>
      <c r="Q9" s="11"/>
      <c r="R9" s="11"/>
      <c r="S9" s="11">
        <v>353709</v>
      </c>
      <c r="T9" s="11">
        <v>387953</v>
      </c>
      <c r="U9" s="12">
        <f t="shared" si="3"/>
        <v>-8.8268424267888133</v>
      </c>
      <c r="V9" s="11">
        <v>561945</v>
      </c>
      <c r="W9" s="13">
        <v>679064</v>
      </c>
      <c r="X9" s="12">
        <f t="shared" ref="X9:X11" si="7">+(V9-W9)/W9*100</f>
        <v>-17.247122509807618</v>
      </c>
      <c r="Y9" s="9"/>
      <c r="Z9" s="10">
        <v>0.57099999999999995</v>
      </c>
      <c r="AA9" s="11"/>
      <c r="AB9" s="11"/>
      <c r="AC9" s="4"/>
      <c r="AD9" s="10">
        <v>0.54300000000000004</v>
      </c>
      <c r="AE9" s="11"/>
      <c r="AF9" s="11"/>
      <c r="AG9" s="4"/>
      <c r="AH9" s="10">
        <v>0.57099999999999995</v>
      </c>
      <c r="AI9" s="11"/>
      <c r="AJ9" s="11"/>
      <c r="AK9" s="4"/>
      <c r="AL9" s="10">
        <v>0.59199999999999997</v>
      </c>
      <c r="AM9" s="11"/>
      <c r="AN9" s="11"/>
      <c r="AO9" s="4"/>
      <c r="AP9" s="10">
        <v>0.55900000000000005</v>
      </c>
      <c r="AQ9" s="11"/>
      <c r="AR9" s="11"/>
      <c r="AS9" s="4"/>
      <c r="AT9" s="10">
        <v>0.55200000000000005</v>
      </c>
      <c r="AU9" s="11"/>
      <c r="AV9" s="11"/>
      <c r="AW9" s="4"/>
      <c r="AX9" s="10">
        <v>0.55900000000000005</v>
      </c>
      <c r="AY9" s="11"/>
      <c r="AZ9" s="11"/>
      <c r="BA9" s="4"/>
      <c r="BB9" s="10">
        <v>0.59499999999999997</v>
      </c>
      <c r="BC9" s="11"/>
      <c r="BD9" s="11"/>
      <c r="BE9" s="4"/>
      <c r="BF9" s="10">
        <v>0.63800000000000001</v>
      </c>
      <c r="BG9" s="11"/>
      <c r="BH9" s="11"/>
      <c r="BJ9" s="10">
        <v>0.63700000000000001</v>
      </c>
      <c r="BK9" s="11"/>
      <c r="BL9" s="11"/>
    </row>
    <row r="10" spans="1:64" x14ac:dyDescent="0.2">
      <c r="A10" s="9" t="s">
        <v>30</v>
      </c>
      <c r="B10" s="10"/>
      <c r="C10" s="10">
        <v>0.51900000000000002</v>
      </c>
      <c r="D10" s="10">
        <f t="shared" si="4"/>
        <v>-0.51900000000000002</v>
      </c>
      <c r="E10" s="11"/>
      <c r="F10" s="11"/>
      <c r="G10" s="11"/>
      <c r="H10" s="11">
        <v>109797</v>
      </c>
      <c r="I10" s="12">
        <f t="shared" si="5"/>
        <v>-100</v>
      </c>
      <c r="J10" s="11"/>
      <c r="K10" s="11">
        <v>211683</v>
      </c>
      <c r="L10" s="12">
        <f t="shared" si="6"/>
        <v>-100</v>
      </c>
      <c r="M10" s="12"/>
      <c r="N10" s="10">
        <v>0.51900000000000002</v>
      </c>
      <c r="O10" s="10">
        <v>0.55700000000000005</v>
      </c>
      <c r="P10" s="10">
        <f t="shared" si="2"/>
        <v>-3.8000000000000034E-2</v>
      </c>
      <c r="Q10" s="11"/>
      <c r="R10" s="11"/>
      <c r="S10" s="11">
        <v>109797</v>
      </c>
      <c r="T10" s="11">
        <v>130507</v>
      </c>
      <c r="U10" s="12">
        <f t="shared" si="3"/>
        <v>-15.868880596443102</v>
      </c>
      <c r="V10" s="11">
        <v>211683</v>
      </c>
      <c r="W10" s="13">
        <v>234162</v>
      </c>
      <c r="X10" s="12">
        <f t="shared" si="7"/>
        <v>-9.5997642657647262</v>
      </c>
      <c r="Y10" s="9"/>
      <c r="Z10" s="10">
        <v>0.55700000000000005</v>
      </c>
      <c r="AA10" s="11"/>
      <c r="AB10" s="11"/>
      <c r="AC10" s="4"/>
      <c r="AD10" s="10">
        <v>0.61699999999999999</v>
      </c>
      <c r="AE10" s="11"/>
      <c r="AF10" s="11"/>
      <c r="AG10" s="4"/>
      <c r="AH10" s="10">
        <v>0.58799999999999997</v>
      </c>
      <c r="AI10" s="11"/>
      <c r="AJ10" s="11"/>
      <c r="AK10" s="4"/>
      <c r="AL10" s="10">
        <v>0.53200000000000003</v>
      </c>
      <c r="AM10" s="11"/>
      <c r="AN10" s="11"/>
      <c r="AO10" s="4"/>
      <c r="AP10" s="10">
        <v>0.63300000000000001</v>
      </c>
      <c r="AQ10" s="11"/>
      <c r="AR10" s="11"/>
      <c r="AS10" s="4"/>
      <c r="AT10" s="10">
        <v>0.61499999999999999</v>
      </c>
      <c r="AU10" s="11"/>
      <c r="AV10" s="11"/>
      <c r="AW10" s="4"/>
      <c r="AX10" s="10">
        <v>0.53500000000000003</v>
      </c>
      <c r="AY10" s="11"/>
      <c r="AZ10" s="11"/>
      <c r="BA10" s="4"/>
      <c r="BB10" s="10">
        <v>0.55000000000000004</v>
      </c>
      <c r="BC10" s="11"/>
      <c r="BD10" s="11"/>
      <c r="BE10" s="4"/>
      <c r="BF10" s="10">
        <v>0.624</v>
      </c>
      <c r="BG10" s="11"/>
      <c r="BH10" s="11"/>
      <c r="BJ10" s="10">
        <v>0.70299999999999996</v>
      </c>
      <c r="BK10" s="11"/>
      <c r="BL10" s="11"/>
    </row>
    <row r="11" spans="1:64" x14ac:dyDescent="0.2">
      <c r="A11" s="9" t="s">
        <v>31</v>
      </c>
      <c r="B11" s="10"/>
      <c r="C11" s="10">
        <v>0.65200000000000002</v>
      </c>
      <c r="D11" s="10">
        <f t="shared" si="4"/>
        <v>-0.65200000000000002</v>
      </c>
      <c r="E11" s="11"/>
      <c r="F11" s="11"/>
      <c r="G11" s="11"/>
      <c r="H11" s="11">
        <v>110395</v>
      </c>
      <c r="I11" s="12">
        <f t="shared" si="5"/>
        <v>-100</v>
      </c>
      <c r="J11" s="11"/>
      <c r="K11" s="11">
        <v>169372</v>
      </c>
      <c r="L11" s="12">
        <f t="shared" si="6"/>
        <v>-100</v>
      </c>
      <c r="M11" s="12"/>
      <c r="N11" s="10">
        <v>0.65200000000000002</v>
      </c>
      <c r="O11" s="10">
        <v>0.66600000000000004</v>
      </c>
      <c r="P11" s="10">
        <f t="shared" si="2"/>
        <v>-1.4000000000000012E-2</v>
      </c>
      <c r="Q11" s="11"/>
      <c r="R11" s="11"/>
      <c r="S11" s="11">
        <v>110395</v>
      </c>
      <c r="T11" s="11">
        <v>118089</v>
      </c>
      <c r="U11" s="12">
        <f t="shared" si="3"/>
        <v>-6.5154248067135807</v>
      </c>
      <c r="V11" s="11">
        <v>169372</v>
      </c>
      <c r="W11" s="13">
        <v>177212</v>
      </c>
      <c r="X11" s="12">
        <f t="shared" si="7"/>
        <v>-4.4240796334334016</v>
      </c>
      <c r="Y11" s="9"/>
      <c r="Z11" s="10">
        <v>0.66600000000000004</v>
      </c>
      <c r="AA11" s="11"/>
      <c r="AB11" s="11"/>
      <c r="AC11" s="4"/>
      <c r="AD11" s="10">
        <v>0.64900000000000002</v>
      </c>
      <c r="AE11" s="11"/>
      <c r="AF11" s="11"/>
      <c r="AG11" s="4"/>
      <c r="AH11" s="10">
        <v>0.66200000000000003</v>
      </c>
      <c r="AI11" s="11"/>
      <c r="AJ11" s="11"/>
      <c r="AK11" s="4"/>
      <c r="AL11" s="10">
        <v>0.60899999999999999</v>
      </c>
      <c r="AM11" s="11"/>
      <c r="AN11" s="11"/>
      <c r="AO11" s="4"/>
      <c r="AP11" s="10">
        <v>0.59799999999999998</v>
      </c>
      <c r="AQ11" s="11"/>
      <c r="AR11" s="11"/>
      <c r="AS11" s="4"/>
      <c r="AT11" s="10">
        <v>0.59899999999999998</v>
      </c>
      <c r="AU11" s="11"/>
      <c r="AV11" s="11"/>
      <c r="AW11" s="4"/>
      <c r="AX11" s="10">
        <v>0.58199999999999996</v>
      </c>
      <c r="AY11" s="11"/>
      <c r="AZ11" s="11"/>
      <c r="BA11" s="4"/>
      <c r="BB11" s="10">
        <v>0.56899999999999995</v>
      </c>
      <c r="BC11" s="11"/>
      <c r="BD11" s="11"/>
      <c r="BE11" s="4"/>
      <c r="BF11" s="10">
        <v>0.61399999999999999</v>
      </c>
      <c r="BG11" s="11"/>
      <c r="BH11" s="11"/>
      <c r="BJ11" s="10">
        <v>0.627</v>
      </c>
      <c r="BK11" s="11"/>
      <c r="BL11" s="11"/>
    </row>
    <row r="12" spans="1:64" x14ac:dyDescent="0.2">
      <c r="A12" s="9"/>
      <c r="B12" s="10"/>
      <c r="C12" s="10"/>
      <c r="D12" s="10"/>
      <c r="E12" s="11"/>
      <c r="F12" s="11"/>
      <c r="G12" s="11"/>
      <c r="H12" s="11"/>
      <c r="I12" s="12"/>
      <c r="J12" s="11"/>
      <c r="K12" s="11"/>
      <c r="L12" s="12"/>
      <c r="M12" s="12"/>
      <c r="N12" s="10"/>
      <c r="O12" s="10"/>
      <c r="P12" s="10"/>
      <c r="Q12" s="11"/>
      <c r="R12" s="11"/>
      <c r="S12" s="11"/>
      <c r="T12" s="11"/>
      <c r="U12" s="12"/>
      <c r="V12" s="11"/>
      <c r="W12" s="13"/>
      <c r="X12" s="12"/>
      <c r="Y12" s="9"/>
      <c r="Z12" s="10"/>
      <c r="AA12" s="11"/>
      <c r="AB12" s="11"/>
      <c r="AC12" s="4"/>
      <c r="AD12" s="10"/>
      <c r="AE12" s="11"/>
      <c r="AF12" s="11"/>
      <c r="AG12" s="4"/>
      <c r="AH12" s="10"/>
      <c r="AI12" s="11"/>
      <c r="AJ12" s="11"/>
      <c r="AK12" s="4"/>
      <c r="AL12" s="10"/>
      <c r="AM12" s="11"/>
      <c r="AN12" s="11"/>
      <c r="AO12" s="4"/>
      <c r="AP12" s="10"/>
      <c r="AQ12" s="11"/>
      <c r="AR12" s="11"/>
      <c r="AS12" s="4"/>
      <c r="AT12" s="10"/>
      <c r="AU12" s="11"/>
      <c r="AV12" s="11"/>
      <c r="AW12" s="4"/>
      <c r="AX12" s="10"/>
      <c r="AY12" s="11"/>
      <c r="AZ12" s="11"/>
      <c r="BA12" s="4"/>
      <c r="BB12" s="10"/>
      <c r="BC12" s="11"/>
      <c r="BD12" s="11"/>
      <c r="BE12" s="4"/>
      <c r="BF12" s="10"/>
      <c r="BG12" s="11"/>
      <c r="BH12" s="11"/>
      <c r="BJ12" s="10"/>
      <c r="BK12" s="11"/>
      <c r="BL12" s="11"/>
    </row>
    <row r="13" spans="1:64" x14ac:dyDescent="0.2">
      <c r="A13" s="9" t="s">
        <v>0</v>
      </c>
      <c r="B13" s="10"/>
      <c r="C13" s="10">
        <v>0.624</v>
      </c>
      <c r="D13" s="10">
        <f t="shared" ref="D13:D15" si="8">+B13-C13</f>
        <v>-0.624</v>
      </c>
      <c r="E13" s="11"/>
      <c r="F13" s="11"/>
      <c r="G13" s="11"/>
      <c r="H13" s="11">
        <v>84833</v>
      </c>
      <c r="I13" s="12">
        <f t="shared" ref="I13:I15" si="9">+(G13-H13)/H13*100</f>
        <v>-100</v>
      </c>
      <c r="J13" s="11"/>
      <c r="K13" s="11">
        <v>135918</v>
      </c>
      <c r="L13" s="12">
        <f t="shared" ref="L13:L15" si="10">+(J13-K13)/K13*100</f>
        <v>-100</v>
      </c>
      <c r="M13" s="12"/>
      <c r="N13" s="10">
        <v>0.624</v>
      </c>
      <c r="O13" s="10">
        <v>0.66700000000000004</v>
      </c>
      <c r="P13" s="10">
        <f t="shared" si="2"/>
        <v>-4.3000000000000038E-2</v>
      </c>
      <c r="Q13" s="11"/>
      <c r="R13" s="11"/>
      <c r="S13" s="11">
        <v>84833</v>
      </c>
      <c r="T13" s="11">
        <v>101748</v>
      </c>
      <c r="U13" s="12">
        <f t="shared" si="3"/>
        <v>-16.624405393717812</v>
      </c>
      <c r="V13" s="11">
        <v>135918</v>
      </c>
      <c r="W13" s="13">
        <v>152684</v>
      </c>
      <c r="X13" s="12">
        <f t="shared" ref="X13:X15" si="11">+(V13-W13)/W13*100</f>
        <v>-10.980849335883262</v>
      </c>
      <c r="Y13" s="9"/>
      <c r="Z13" s="10">
        <v>0.66700000000000004</v>
      </c>
      <c r="AA13" s="11"/>
      <c r="AB13" s="11"/>
      <c r="AC13" s="4"/>
      <c r="AD13" s="10">
        <v>0.68700000000000006</v>
      </c>
      <c r="AE13" s="11"/>
      <c r="AF13" s="11"/>
      <c r="AG13" s="4"/>
      <c r="AH13" s="10">
        <v>0.69</v>
      </c>
      <c r="AI13" s="11"/>
      <c r="AJ13" s="11"/>
      <c r="AK13" s="4"/>
      <c r="AL13" s="10">
        <v>0.65400000000000003</v>
      </c>
      <c r="AM13" s="11"/>
      <c r="AN13" s="11"/>
      <c r="AO13" s="4"/>
      <c r="AP13" s="10">
        <v>0.66600000000000004</v>
      </c>
      <c r="AQ13" s="11"/>
      <c r="AR13" s="11"/>
      <c r="AS13" s="4"/>
      <c r="AT13" s="10">
        <v>0.625</v>
      </c>
      <c r="AU13" s="11"/>
      <c r="AV13" s="11"/>
      <c r="AW13" s="4"/>
      <c r="AX13" s="10">
        <v>0.56799999999999995</v>
      </c>
      <c r="AY13" s="11"/>
      <c r="AZ13" s="11"/>
      <c r="BA13" s="4"/>
      <c r="BB13" s="10">
        <v>0.53700000000000003</v>
      </c>
      <c r="BC13" s="11"/>
      <c r="BD13" s="11"/>
      <c r="BE13" s="4"/>
      <c r="BF13" s="10">
        <v>0.66400000000000003</v>
      </c>
      <c r="BG13" s="11"/>
      <c r="BH13" s="11"/>
      <c r="BJ13" s="10">
        <v>0.73899999999999999</v>
      </c>
      <c r="BK13" s="11"/>
      <c r="BL13" s="11"/>
    </row>
    <row r="14" spans="1:64" x14ac:dyDescent="0.2">
      <c r="A14" s="9" t="s">
        <v>32</v>
      </c>
      <c r="B14" s="10"/>
      <c r="C14" s="10">
        <v>0.61</v>
      </c>
      <c r="D14" s="10">
        <f t="shared" si="8"/>
        <v>-0.61</v>
      </c>
      <c r="E14" s="11"/>
      <c r="F14" s="11"/>
      <c r="G14" s="11"/>
      <c r="H14" s="11">
        <v>453838</v>
      </c>
      <c r="I14" s="12">
        <f t="shared" si="9"/>
        <v>-100</v>
      </c>
      <c r="J14" s="11"/>
      <c r="K14" s="11">
        <v>744574</v>
      </c>
      <c r="L14" s="12">
        <f t="shared" si="10"/>
        <v>-100</v>
      </c>
      <c r="M14" s="12"/>
      <c r="N14" s="10">
        <v>0.61</v>
      </c>
      <c r="O14" s="10">
        <v>0.56999999999999995</v>
      </c>
      <c r="P14" s="10">
        <f t="shared" si="2"/>
        <v>4.0000000000000036E-2</v>
      </c>
      <c r="Q14" s="11"/>
      <c r="R14" s="11"/>
      <c r="S14" s="11">
        <v>453838</v>
      </c>
      <c r="T14" s="11">
        <v>495678</v>
      </c>
      <c r="U14" s="12">
        <f t="shared" si="3"/>
        <v>-8.4409636901375489</v>
      </c>
      <c r="V14" s="11">
        <v>744574</v>
      </c>
      <c r="W14" s="13">
        <v>870172</v>
      </c>
      <c r="X14" s="12">
        <f t="shared" si="11"/>
        <v>-14.43369816542017</v>
      </c>
      <c r="Y14" s="9"/>
      <c r="Z14" s="10">
        <v>0.56999999999999995</v>
      </c>
      <c r="AA14" s="11"/>
      <c r="AB14" s="11"/>
      <c r="AC14" s="4"/>
      <c r="AD14" s="10">
        <v>0.55500000000000005</v>
      </c>
      <c r="AE14" s="11"/>
      <c r="AF14" s="11"/>
      <c r="AG14" s="4"/>
      <c r="AH14" s="10">
        <v>0.57299999999999995</v>
      </c>
      <c r="AI14" s="11"/>
      <c r="AJ14" s="11"/>
      <c r="AK14" s="4"/>
      <c r="AL14" s="10">
        <v>0.57499999999999996</v>
      </c>
      <c r="AM14" s="11"/>
      <c r="AN14" s="11"/>
      <c r="AO14" s="4"/>
      <c r="AP14" s="10">
        <v>0.57599999999999996</v>
      </c>
      <c r="AQ14" s="11"/>
      <c r="AR14" s="11"/>
      <c r="AS14" s="4"/>
      <c r="AT14" s="10">
        <v>0.57099999999999995</v>
      </c>
      <c r="AU14" s="11"/>
      <c r="AV14" s="11"/>
      <c r="AW14" s="4"/>
      <c r="AX14" s="10">
        <v>0.55800000000000005</v>
      </c>
      <c r="AY14" s="11"/>
      <c r="AZ14" s="11"/>
      <c r="BA14" s="4"/>
      <c r="BB14" s="10">
        <v>0.59</v>
      </c>
      <c r="BC14" s="11"/>
      <c r="BD14" s="11"/>
      <c r="BE14" s="4"/>
      <c r="BF14" s="10">
        <v>0.626</v>
      </c>
      <c r="BG14" s="11"/>
      <c r="BH14" s="11"/>
      <c r="BJ14" s="10">
        <v>0.63600000000000001</v>
      </c>
      <c r="BK14" s="11"/>
      <c r="BL14" s="11"/>
    </row>
    <row r="15" spans="1:64" x14ac:dyDescent="0.2">
      <c r="A15" s="9" t="s">
        <v>1</v>
      </c>
      <c r="B15" s="10"/>
      <c r="C15" s="10">
        <v>0.56399999999999995</v>
      </c>
      <c r="D15" s="10">
        <f t="shared" si="8"/>
        <v>-0.56399999999999995</v>
      </c>
      <c r="E15" s="11"/>
      <c r="F15" s="11"/>
      <c r="G15" s="11"/>
      <c r="H15" s="11">
        <v>35229</v>
      </c>
      <c r="I15" s="12">
        <f t="shared" si="9"/>
        <v>-100</v>
      </c>
      <c r="J15" s="11"/>
      <c r="K15" s="11">
        <v>62507</v>
      </c>
      <c r="L15" s="12">
        <f t="shared" si="10"/>
        <v>-100</v>
      </c>
      <c r="M15" s="12"/>
      <c r="N15" s="10">
        <v>0.56399999999999995</v>
      </c>
      <c r="O15" s="10">
        <v>0.57899999999999996</v>
      </c>
      <c r="P15" s="10">
        <f t="shared" si="2"/>
        <v>-1.5000000000000013E-2</v>
      </c>
      <c r="Q15" s="11"/>
      <c r="R15" s="11"/>
      <c r="S15" s="11">
        <v>35229</v>
      </c>
      <c r="T15" s="11">
        <v>39123</v>
      </c>
      <c r="U15" s="12">
        <f t="shared" si="3"/>
        <v>-9.9532244459780692</v>
      </c>
      <c r="V15" s="11">
        <v>62507</v>
      </c>
      <c r="W15" s="13">
        <v>67582</v>
      </c>
      <c r="X15" s="12">
        <f t="shared" si="11"/>
        <v>-7.5093959930158922</v>
      </c>
      <c r="Y15" s="9"/>
      <c r="Z15" s="10">
        <v>0.57899999999999996</v>
      </c>
      <c r="AA15" s="11"/>
      <c r="AB15" s="11"/>
      <c r="AC15" s="4"/>
      <c r="AD15" s="10">
        <v>0.55200000000000005</v>
      </c>
      <c r="AE15" s="11"/>
      <c r="AF15" s="11"/>
      <c r="AG15" s="4"/>
      <c r="AH15" s="10">
        <v>0.50600000000000001</v>
      </c>
      <c r="AI15" s="11"/>
      <c r="AJ15" s="11"/>
      <c r="AK15" s="4"/>
      <c r="AL15" s="10">
        <v>0.36099999999999999</v>
      </c>
      <c r="AM15" s="11"/>
      <c r="AN15" s="11"/>
      <c r="AO15" s="4"/>
      <c r="AP15" s="10">
        <v>0.33700000000000002</v>
      </c>
      <c r="AQ15" s="11"/>
      <c r="AR15" s="11"/>
      <c r="AS15" s="4"/>
      <c r="AT15" s="10">
        <v>0.373</v>
      </c>
      <c r="AU15" s="11"/>
      <c r="AV15" s="11"/>
      <c r="AW15" s="4"/>
      <c r="AX15" s="10">
        <v>0.437</v>
      </c>
      <c r="AY15" s="11"/>
      <c r="AZ15" s="11"/>
      <c r="BA15" s="4"/>
      <c r="BB15" s="10">
        <v>0.47399999999999998</v>
      </c>
      <c r="BC15" s="11"/>
      <c r="BD15" s="11"/>
      <c r="BE15" s="4"/>
      <c r="BF15" s="10">
        <v>0.61099999999999999</v>
      </c>
      <c r="BG15" s="11"/>
      <c r="BH15" s="11"/>
      <c r="BJ15" s="10">
        <v>0.65500000000000003</v>
      </c>
      <c r="BK15" s="11"/>
      <c r="BL15" s="11"/>
    </row>
    <row r="16" spans="1:64" x14ac:dyDescent="0.2">
      <c r="A16" s="9"/>
      <c r="B16" s="15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5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9"/>
      <c r="Z16" s="15"/>
      <c r="AA16" s="16"/>
      <c r="AB16" s="16"/>
      <c r="AC16" s="4"/>
      <c r="AD16" s="15"/>
      <c r="AE16" s="16"/>
      <c r="AF16" s="16"/>
      <c r="AG16" s="4"/>
      <c r="AH16" s="15"/>
      <c r="AI16" s="16"/>
      <c r="AJ16" s="16"/>
      <c r="AL16" s="15"/>
      <c r="AM16" s="16"/>
      <c r="AN16" s="16"/>
    </row>
    <row r="17" spans="1:64" x14ac:dyDescent="0.2">
      <c r="A17" s="9"/>
      <c r="B17" s="15"/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9"/>
      <c r="Z17" s="15"/>
      <c r="AA17" s="16"/>
      <c r="AB17" s="16"/>
      <c r="AC17" s="4"/>
      <c r="AD17" s="15"/>
      <c r="AE17" s="16"/>
      <c r="AF17" s="16"/>
      <c r="AH17" s="15"/>
      <c r="AI17" s="16"/>
      <c r="AJ17" s="16"/>
    </row>
    <row r="18" spans="1:64" x14ac:dyDescent="0.2">
      <c r="A18" s="4"/>
      <c r="B18" s="17" t="s">
        <v>33</v>
      </c>
      <c r="C18" s="17"/>
      <c r="D18" s="17"/>
      <c r="E18" s="17"/>
      <c r="F18" s="17"/>
      <c r="G18" s="17"/>
      <c r="H18" s="17"/>
      <c r="I18" s="17"/>
      <c r="J18" s="17"/>
      <c r="K18" s="6"/>
      <c r="L18" s="6"/>
      <c r="M18" s="6"/>
      <c r="N18" s="17" t="s">
        <v>34</v>
      </c>
      <c r="O18" s="17"/>
      <c r="P18" s="17"/>
      <c r="Q18" s="17"/>
      <c r="R18" s="17"/>
      <c r="S18" s="17"/>
      <c r="T18" s="17"/>
      <c r="U18" s="17"/>
      <c r="V18" s="17"/>
      <c r="W18" s="6"/>
      <c r="X18" s="6"/>
      <c r="Y18" s="4"/>
      <c r="Z18" s="17" t="s">
        <v>35</v>
      </c>
      <c r="AA18" s="5"/>
      <c r="AB18" s="5"/>
      <c r="AC18" s="4"/>
      <c r="AD18" s="17" t="s">
        <v>36</v>
      </c>
      <c r="AE18" s="5"/>
      <c r="AF18" s="5"/>
      <c r="AG18" s="4"/>
      <c r="AH18" s="17" t="s">
        <v>37</v>
      </c>
      <c r="AI18" s="17"/>
      <c r="AJ18" s="17"/>
      <c r="AK18" s="4"/>
      <c r="AL18" s="17" t="s">
        <v>38</v>
      </c>
      <c r="AM18" s="17"/>
      <c r="AN18" s="17"/>
      <c r="AO18" s="4"/>
      <c r="AP18" s="17" t="s">
        <v>39</v>
      </c>
      <c r="AQ18" s="17"/>
      <c r="AR18" s="17"/>
      <c r="AS18" s="4"/>
      <c r="AT18" s="17" t="s">
        <v>40</v>
      </c>
      <c r="AU18" s="17"/>
      <c r="AV18" s="17"/>
      <c r="AW18" s="4"/>
      <c r="AX18" s="17" t="s">
        <v>41</v>
      </c>
      <c r="AY18" s="17"/>
      <c r="AZ18" s="17"/>
      <c r="BA18" s="4"/>
      <c r="BB18" s="17" t="s">
        <v>42</v>
      </c>
      <c r="BC18" s="17"/>
      <c r="BD18" s="17"/>
      <c r="BF18" s="17" t="s">
        <v>43</v>
      </c>
      <c r="BG18" s="17"/>
      <c r="BH18" s="17"/>
      <c r="BJ18" s="17" t="s">
        <v>44</v>
      </c>
      <c r="BK18" s="17"/>
      <c r="BL18" s="17"/>
    </row>
    <row r="19" spans="1:64" ht="45" x14ac:dyDescent="0.2">
      <c r="A19" s="4"/>
      <c r="B19" s="7" t="s">
        <v>15</v>
      </c>
      <c r="C19" s="7" t="s">
        <v>16</v>
      </c>
      <c r="D19" s="8" t="s">
        <v>17</v>
      </c>
      <c r="E19" s="8" t="s">
        <v>18</v>
      </c>
      <c r="F19" s="8" t="s">
        <v>19</v>
      </c>
      <c r="G19" s="8" t="s">
        <v>20</v>
      </c>
      <c r="H19" s="8" t="s">
        <v>21</v>
      </c>
      <c r="I19" s="8" t="s">
        <v>22</v>
      </c>
      <c r="J19" s="8" t="s">
        <v>23</v>
      </c>
      <c r="K19" s="8" t="s">
        <v>23</v>
      </c>
      <c r="L19" s="8" t="s">
        <v>22</v>
      </c>
      <c r="M19" s="8"/>
      <c r="N19" s="7" t="s">
        <v>15</v>
      </c>
      <c r="O19" s="7" t="s">
        <v>16</v>
      </c>
      <c r="P19" s="8" t="s">
        <v>17</v>
      </c>
      <c r="Q19" s="8" t="s">
        <v>18</v>
      </c>
      <c r="R19" s="8" t="s">
        <v>19</v>
      </c>
      <c r="S19" s="8" t="s">
        <v>20</v>
      </c>
      <c r="T19" s="8" t="s">
        <v>21</v>
      </c>
      <c r="U19" s="8" t="s">
        <v>22</v>
      </c>
      <c r="V19" s="8" t="s">
        <v>23</v>
      </c>
      <c r="W19" s="8" t="s">
        <v>25</v>
      </c>
      <c r="X19" s="8" t="s">
        <v>22</v>
      </c>
      <c r="Y19" s="4"/>
      <c r="Z19" s="7" t="s">
        <v>2</v>
      </c>
      <c r="AA19" s="8" t="s">
        <v>26</v>
      </c>
      <c r="AB19" s="8" t="s">
        <v>27</v>
      </c>
      <c r="AC19" s="4"/>
      <c r="AD19" s="7" t="s">
        <v>2</v>
      </c>
      <c r="AE19" s="8" t="s">
        <v>26</v>
      </c>
      <c r="AF19" s="8" t="s">
        <v>27</v>
      </c>
      <c r="AG19" s="4"/>
      <c r="AH19" s="7" t="s">
        <v>2</v>
      </c>
      <c r="AI19" s="8" t="s">
        <v>26</v>
      </c>
      <c r="AJ19" s="8" t="s">
        <v>27</v>
      </c>
      <c r="AK19" s="4"/>
      <c r="AL19" s="7" t="s">
        <v>2</v>
      </c>
      <c r="AM19" s="8" t="s">
        <v>26</v>
      </c>
      <c r="AN19" s="8" t="s">
        <v>27</v>
      </c>
      <c r="AO19" s="4"/>
      <c r="AP19" s="7" t="s">
        <v>2</v>
      </c>
      <c r="AQ19" s="8" t="s">
        <v>26</v>
      </c>
      <c r="AR19" s="8" t="s">
        <v>27</v>
      </c>
      <c r="AS19" s="4"/>
      <c r="AT19" s="7" t="s">
        <v>2</v>
      </c>
      <c r="AU19" s="8" t="s">
        <v>26</v>
      </c>
      <c r="AV19" s="8" t="s">
        <v>27</v>
      </c>
      <c r="AW19" s="4"/>
      <c r="AX19" s="7" t="s">
        <v>2</v>
      </c>
      <c r="AY19" s="8" t="s">
        <v>26</v>
      </c>
      <c r="AZ19" s="8" t="s">
        <v>27</v>
      </c>
      <c r="BA19" s="4"/>
      <c r="BB19" s="7" t="s">
        <v>2</v>
      </c>
      <c r="BC19" s="8" t="s">
        <v>26</v>
      </c>
      <c r="BD19" s="8" t="s">
        <v>27</v>
      </c>
      <c r="BF19" s="7" t="s">
        <v>2</v>
      </c>
      <c r="BG19" s="8" t="s">
        <v>26</v>
      </c>
      <c r="BH19" s="8" t="s">
        <v>27</v>
      </c>
      <c r="BJ19" s="7" t="s">
        <v>2</v>
      </c>
      <c r="BK19" s="8" t="s">
        <v>26</v>
      </c>
      <c r="BL19" s="8" t="s">
        <v>27</v>
      </c>
    </row>
    <row r="20" spans="1:64" x14ac:dyDescent="0.2">
      <c r="A20" s="9" t="s">
        <v>28</v>
      </c>
      <c r="B20" s="10"/>
      <c r="C20" s="10">
        <v>0.68400000000000005</v>
      </c>
      <c r="D20" s="10">
        <f>+B20-C20</f>
        <v>-0.68400000000000005</v>
      </c>
      <c r="E20" s="11"/>
      <c r="F20" s="11">
        <v>31</v>
      </c>
      <c r="G20" s="11"/>
      <c r="H20" s="11">
        <v>50653</v>
      </c>
      <c r="I20" s="12">
        <f>+(G20-H20)/H20*100</f>
        <v>-100</v>
      </c>
      <c r="J20" s="18"/>
      <c r="K20" s="18">
        <v>74003</v>
      </c>
      <c r="L20" s="12">
        <f>+(J20-K20)/K20*100</f>
        <v>-100</v>
      </c>
      <c r="M20" s="12"/>
      <c r="N20" s="10">
        <v>0.68400000000000005</v>
      </c>
      <c r="O20" s="10">
        <v>0.59599999999999997</v>
      </c>
      <c r="P20" s="10">
        <f>+N20-O20</f>
        <v>8.8000000000000078E-2</v>
      </c>
      <c r="Q20" s="11">
        <v>31</v>
      </c>
      <c r="R20" s="11">
        <v>33</v>
      </c>
      <c r="S20" s="11">
        <v>50653</v>
      </c>
      <c r="T20" s="11">
        <f>+W20*O20</f>
        <v>56296.371999999996</v>
      </c>
      <c r="U20" s="12">
        <f>+(S20-T20)/T20*100</f>
        <v>-10.024397309297296</v>
      </c>
      <c r="V20" s="18">
        <v>74003</v>
      </c>
      <c r="W20" s="13">
        <v>94457</v>
      </c>
      <c r="X20" s="12">
        <f>+(V20-W20)/W20*100</f>
        <v>-21.654297722773325</v>
      </c>
      <c r="Y20" s="9"/>
      <c r="Z20" s="10">
        <v>0.59599999999999997</v>
      </c>
      <c r="AA20" s="13">
        <v>33</v>
      </c>
      <c r="AB20" s="13">
        <v>94457</v>
      </c>
      <c r="AC20" s="4"/>
      <c r="AD20" s="10">
        <v>0.61599999999999999</v>
      </c>
      <c r="AE20" s="11">
        <v>33</v>
      </c>
      <c r="AF20" s="11">
        <v>95356</v>
      </c>
      <c r="AG20" s="4"/>
      <c r="AH20" s="10">
        <v>0.60399999999999998</v>
      </c>
      <c r="AI20" s="11">
        <v>33</v>
      </c>
      <c r="AJ20" s="11">
        <v>94972</v>
      </c>
      <c r="AK20" s="4"/>
      <c r="AL20" s="10">
        <v>0.61899999999999999</v>
      </c>
      <c r="AM20" s="11">
        <v>31</v>
      </c>
      <c r="AN20" s="11">
        <v>93205</v>
      </c>
      <c r="AO20" s="4"/>
      <c r="AP20" s="10">
        <v>0.56399999999999995</v>
      </c>
      <c r="AQ20" s="11">
        <v>30</v>
      </c>
      <c r="AR20" s="11">
        <v>92255</v>
      </c>
      <c r="AS20" s="4"/>
      <c r="AT20" s="10">
        <v>0.54700000000000004</v>
      </c>
      <c r="AU20" s="11">
        <v>28</v>
      </c>
      <c r="AV20" s="11">
        <v>91186</v>
      </c>
      <c r="AW20" s="4"/>
      <c r="AX20" s="10">
        <v>0.57099999999999995</v>
      </c>
      <c r="AY20" s="11">
        <v>28</v>
      </c>
      <c r="AZ20" s="11">
        <v>84563</v>
      </c>
      <c r="BA20" s="4"/>
      <c r="BB20" s="10">
        <v>0.58599999999999997</v>
      </c>
      <c r="BC20" s="11">
        <v>25</v>
      </c>
      <c r="BD20" s="11">
        <v>78266</v>
      </c>
      <c r="BF20" s="10">
        <v>0.58099999999999996</v>
      </c>
      <c r="BG20" s="11">
        <v>23</v>
      </c>
      <c r="BH20" s="11">
        <v>82655</v>
      </c>
      <c r="BJ20" s="10">
        <v>0.67800000000000005</v>
      </c>
      <c r="BK20" s="11">
        <v>26</v>
      </c>
      <c r="BL20" s="11">
        <v>72257</v>
      </c>
    </row>
    <row r="21" spans="1:64" x14ac:dyDescent="0.2">
      <c r="A21" s="9"/>
      <c r="B21" s="10"/>
      <c r="C21" s="10"/>
      <c r="D21" s="10"/>
      <c r="E21" s="11"/>
      <c r="F21" s="11"/>
      <c r="G21" s="10"/>
      <c r="H21" s="10"/>
      <c r="I21" s="12"/>
      <c r="J21" s="11"/>
      <c r="K21" s="11"/>
      <c r="L21" s="12"/>
      <c r="M21" s="12"/>
      <c r="N21" s="10"/>
      <c r="O21" s="10"/>
      <c r="P21" s="10"/>
      <c r="Q21" s="11"/>
      <c r="R21" s="11"/>
      <c r="S21" s="10"/>
      <c r="T21" s="10"/>
      <c r="U21" s="12"/>
      <c r="V21" s="11"/>
      <c r="W21" s="13"/>
      <c r="X21" s="12"/>
      <c r="Y21" s="9"/>
      <c r="Z21" s="10"/>
      <c r="AA21" s="13"/>
      <c r="AB21" s="13"/>
      <c r="AC21" s="4"/>
      <c r="AD21" s="10"/>
      <c r="AE21" s="11"/>
      <c r="AF21" s="11"/>
      <c r="AG21" s="4"/>
      <c r="AH21" s="10"/>
      <c r="AI21" s="11"/>
      <c r="AJ21" s="11"/>
      <c r="AK21" s="4"/>
      <c r="AL21" s="10"/>
      <c r="AM21" s="11"/>
      <c r="AN21" s="11"/>
      <c r="AO21" s="4"/>
      <c r="AP21" s="10"/>
      <c r="AQ21" s="11"/>
      <c r="AR21" s="11"/>
      <c r="AS21" s="4"/>
      <c r="AT21" s="10"/>
      <c r="AU21" s="11"/>
      <c r="AV21" s="11"/>
      <c r="AW21" s="4"/>
      <c r="AX21" s="10"/>
      <c r="AY21" s="11"/>
      <c r="AZ21" s="11"/>
      <c r="BA21" s="4"/>
      <c r="BB21" s="10"/>
      <c r="BC21" s="11"/>
      <c r="BD21" s="11"/>
      <c r="BF21" s="10"/>
      <c r="BG21" s="11"/>
      <c r="BH21" s="11"/>
      <c r="BJ21" s="10"/>
      <c r="BK21" s="14"/>
      <c r="BL21" s="11"/>
    </row>
    <row r="22" spans="1:64" x14ac:dyDescent="0.2">
      <c r="A22" s="9" t="s">
        <v>29</v>
      </c>
      <c r="B22" s="10"/>
      <c r="C22" s="10">
        <v>0.70399999999999996</v>
      </c>
      <c r="D22" s="10">
        <f t="shared" ref="D22:D24" si="12">+B22-C22</f>
        <v>-0.70399999999999996</v>
      </c>
      <c r="E22" s="11"/>
      <c r="F22" s="11">
        <v>6</v>
      </c>
      <c r="G22" s="11"/>
      <c r="H22" s="11">
        <v>29496</v>
      </c>
      <c r="I22" s="12">
        <f>+(G22-H22)/H22*100</f>
        <v>-100</v>
      </c>
      <c r="J22" s="11"/>
      <c r="K22" s="11">
        <v>41925</v>
      </c>
      <c r="L22" s="12">
        <f t="shared" ref="L22:L24" si="13">+(J22-K22)/K22*100</f>
        <v>-100</v>
      </c>
      <c r="M22" s="12"/>
      <c r="N22" s="10">
        <v>0.70399999999999996</v>
      </c>
      <c r="O22" s="10">
        <v>0.57799999999999996</v>
      </c>
      <c r="P22" s="10">
        <f t="shared" ref="P22:P24" si="14">+N22-O22</f>
        <v>0.126</v>
      </c>
      <c r="Q22" s="11">
        <v>6</v>
      </c>
      <c r="R22" s="11">
        <v>7</v>
      </c>
      <c r="S22" s="11">
        <v>29496</v>
      </c>
      <c r="T22" s="11">
        <f>+W22*O22</f>
        <v>33202.053999999996</v>
      </c>
      <c r="U22" s="12">
        <f>+(S22-T22)/T22*100</f>
        <v>-11.162122680723298</v>
      </c>
      <c r="V22" s="11">
        <v>41925</v>
      </c>
      <c r="W22" s="13">
        <v>57443</v>
      </c>
      <c r="X22" s="12">
        <f t="shared" ref="X22:X24" si="15">+(V22-W22)/W22*100</f>
        <v>-27.014605783124139</v>
      </c>
      <c r="Y22" s="9"/>
      <c r="Z22" s="10">
        <v>0.57799999999999996</v>
      </c>
      <c r="AA22" s="13">
        <v>7</v>
      </c>
      <c r="AB22" s="13">
        <v>57443</v>
      </c>
      <c r="AC22" s="4"/>
      <c r="AD22" s="10">
        <v>0.56399999999999995</v>
      </c>
      <c r="AE22" s="11">
        <v>7</v>
      </c>
      <c r="AF22" s="11">
        <v>58404</v>
      </c>
      <c r="AG22" s="4"/>
      <c r="AH22" s="10">
        <v>0.56000000000000005</v>
      </c>
      <c r="AI22" s="11">
        <v>7</v>
      </c>
      <c r="AJ22" s="11">
        <v>59675</v>
      </c>
      <c r="AK22" s="4"/>
      <c r="AL22" s="10">
        <v>0.59199999999999997</v>
      </c>
      <c r="AM22" s="11">
        <v>7</v>
      </c>
      <c r="AN22" s="11">
        <v>60109</v>
      </c>
      <c r="AO22" s="4"/>
      <c r="AP22" s="10">
        <v>0.52</v>
      </c>
      <c r="AQ22" s="11">
        <v>6</v>
      </c>
      <c r="AR22" s="11">
        <v>54312</v>
      </c>
      <c r="AS22" s="4"/>
      <c r="AT22" s="10">
        <v>0.502</v>
      </c>
      <c r="AU22" s="11">
        <v>6</v>
      </c>
      <c r="AV22" s="11">
        <v>54498</v>
      </c>
      <c r="AW22" s="4"/>
      <c r="AX22" s="10">
        <v>0.54700000000000004</v>
      </c>
      <c r="AY22" s="11">
        <v>5</v>
      </c>
      <c r="AZ22" s="11">
        <v>46438</v>
      </c>
      <c r="BA22" s="4"/>
      <c r="BB22" s="10">
        <v>0.58699999999999997</v>
      </c>
      <c r="BC22" s="11">
        <v>5</v>
      </c>
      <c r="BD22" s="11">
        <v>46438</v>
      </c>
      <c r="BF22" s="10">
        <v>0.57899999999999996</v>
      </c>
      <c r="BG22" s="11">
        <v>6</v>
      </c>
      <c r="BH22" s="11">
        <v>47275</v>
      </c>
      <c r="BJ22" s="10">
        <v>0.59199999999999997</v>
      </c>
      <c r="BK22" s="11">
        <v>5</v>
      </c>
      <c r="BL22" s="11">
        <v>43751</v>
      </c>
    </row>
    <row r="23" spans="1:64" x14ac:dyDescent="0.2">
      <c r="A23" s="9" t="s">
        <v>30</v>
      </c>
      <c r="B23" s="10"/>
      <c r="C23" s="10">
        <v>0.61499999999999999</v>
      </c>
      <c r="D23" s="10">
        <f t="shared" si="12"/>
        <v>-0.61499999999999999</v>
      </c>
      <c r="E23" s="11"/>
      <c r="F23" s="11">
        <v>9</v>
      </c>
      <c r="G23" s="11"/>
      <c r="H23" s="11">
        <v>10602</v>
      </c>
      <c r="I23" s="12">
        <f>+(G23-H23)/H23*100</f>
        <v>-100</v>
      </c>
      <c r="J23" s="11"/>
      <c r="K23" s="11">
        <v>17245</v>
      </c>
      <c r="L23" s="12">
        <f t="shared" si="13"/>
        <v>-100</v>
      </c>
      <c r="M23" s="12"/>
      <c r="N23" s="10">
        <v>0.61499999999999999</v>
      </c>
      <c r="O23" s="10">
        <v>0.57699999999999996</v>
      </c>
      <c r="P23" s="10">
        <f t="shared" si="14"/>
        <v>3.8000000000000034E-2</v>
      </c>
      <c r="Q23" s="11">
        <v>9</v>
      </c>
      <c r="R23" s="11">
        <v>9</v>
      </c>
      <c r="S23" s="11">
        <v>10602</v>
      </c>
      <c r="T23" s="11">
        <f>+W23*O23</f>
        <v>12163.16</v>
      </c>
      <c r="U23" s="12">
        <f>+(S23-T23)/T23*100</f>
        <v>-12.835151391579162</v>
      </c>
      <c r="V23" s="11">
        <v>17245</v>
      </c>
      <c r="W23" s="13">
        <v>21080</v>
      </c>
      <c r="X23" s="12">
        <f t="shared" si="15"/>
        <v>-18.192599620493358</v>
      </c>
      <c r="Y23" s="9"/>
      <c r="Z23" s="10">
        <v>0.57699999999999996</v>
      </c>
      <c r="AA23" s="13">
        <v>9</v>
      </c>
      <c r="AB23" s="13">
        <v>21080</v>
      </c>
      <c r="AC23" s="4"/>
      <c r="AD23" s="10">
        <v>0.66300000000000003</v>
      </c>
      <c r="AE23" s="11">
        <v>9</v>
      </c>
      <c r="AF23" s="11">
        <v>13966</v>
      </c>
      <c r="AG23" s="4"/>
      <c r="AH23" s="10">
        <v>0.65700000000000003</v>
      </c>
      <c r="AI23" s="11">
        <v>9</v>
      </c>
      <c r="AJ23" s="11">
        <v>21172</v>
      </c>
      <c r="AK23" s="4"/>
      <c r="AL23" s="10">
        <v>0.65400000000000003</v>
      </c>
      <c r="AM23" s="11">
        <v>9</v>
      </c>
      <c r="AN23" s="11">
        <v>20476</v>
      </c>
      <c r="AO23" s="4"/>
      <c r="AP23" s="10">
        <v>0.64700000000000002</v>
      </c>
      <c r="AQ23" s="11">
        <v>9</v>
      </c>
      <c r="AR23" s="11">
        <v>23187</v>
      </c>
      <c r="AS23" s="4"/>
      <c r="AT23" s="10">
        <v>0.626</v>
      </c>
      <c r="AU23" s="11">
        <v>9</v>
      </c>
      <c r="AV23" s="11">
        <v>22110</v>
      </c>
      <c r="AW23" s="4"/>
      <c r="AX23" s="10">
        <v>0.61</v>
      </c>
      <c r="AY23" s="11">
        <v>9</v>
      </c>
      <c r="AZ23" s="11">
        <v>23184</v>
      </c>
      <c r="BA23" s="4"/>
      <c r="BB23" s="10">
        <v>0.63100000000000001</v>
      </c>
      <c r="BC23" s="11">
        <v>7</v>
      </c>
      <c r="BD23" s="11">
        <v>17337</v>
      </c>
      <c r="BF23" s="10">
        <v>0.59799999999999998</v>
      </c>
      <c r="BG23" s="11">
        <v>9</v>
      </c>
      <c r="BH23" s="11">
        <v>27683</v>
      </c>
      <c r="BJ23" s="10">
        <v>0.71</v>
      </c>
      <c r="BK23" s="11">
        <v>11</v>
      </c>
      <c r="BL23" s="11">
        <v>24258</v>
      </c>
    </row>
    <row r="24" spans="1:64" x14ac:dyDescent="0.2">
      <c r="A24" s="9" t="s">
        <v>31</v>
      </c>
      <c r="B24" s="10"/>
      <c r="C24" s="10">
        <v>0.71199999999999997</v>
      </c>
      <c r="D24" s="10">
        <f t="shared" si="12"/>
        <v>-0.71199999999999997</v>
      </c>
      <c r="E24" s="11"/>
      <c r="F24" s="11">
        <v>15</v>
      </c>
      <c r="G24" s="11"/>
      <c r="H24" s="11">
        <v>10554</v>
      </c>
      <c r="I24" s="12">
        <f>+(G24-H24)/H24*100</f>
        <v>-100</v>
      </c>
      <c r="J24" s="19"/>
      <c r="K24" s="19">
        <v>14833</v>
      </c>
      <c r="L24" s="12">
        <f t="shared" si="13"/>
        <v>-100</v>
      </c>
      <c r="M24" s="12"/>
      <c r="N24" s="10">
        <v>0.71199999999999997</v>
      </c>
      <c r="O24" s="10">
        <v>0.68400000000000005</v>
      </c>
      <c r="P24" s="10">
        <f t="shared" si="14"/>
        <v>2.7999999999999914E-2</v>
      </c>
      <c r="Q24" s="11">
        <v>15</v>
      </c>
      <c r="R24" s="11">
        <v>17</v>
      </c>
      <c r="S24" s="11">
        <v>10554</v>
      </c>
      <c r="T24" s="11">
        <f>+W24*O24</f>
        <v>10898.856000000002</v>
      </c>
      <c r="U24" s="12">
        <f>+(S24-T24)/T24*100</f>
        <v>-3.1641486042204936</v>
      </c>
      <c r="V24" s="19">
        <v>14833</v>
      </c>
      <c r="W24" s="13">
        <v>15934</v>
      </c>
      <c r="X24" s="12">
        <f t="shared" si="15"/>
        <v>-6.9097527300112969</v>
      </c>
      <c r="Y24" s="9"/>
      <c r="Z24" s="10">
        <v>0.68400000000000005</v>
      </c>
      <c r="AA24" s="13">
        <v>17</v>
      </c>
      <c r="AB24" s="13">
        <v>15934</v>
      </c>
      <c r="AC24" s="4"/>
      <c r="AD24" s="10">
        <v>0.755</v>
      </c>
      <c r="AE24" s="11">
        <v>16</v>
      </c>
      <c r="AF24" s="11">
        <v>11660</v>
      </c>
      <c r="AG24" s="4"/>
      <c r="AH24" s="10">
        <v>0.70899999999999996</v>
      </c>
      <c r="AI24" s="11">
        <v>17</v>
      </c>
      <c r="AJ24" s="11">
        <v>14125</v>
      </c>
      <c r="AK24" s="4"/>
      <c r="AL24" s="10">
        <v>0.69399999999999995</v>
      </c>
      <c r="AM24" s="11">
        <v>15</v>
      </c>
      <c r="AN24" s="11">
        <v>12620</v>
      </c>
      <c r="AO24" s="4"/>
      <c r="AP24" s="10">
        <v>0.59799999999999998</v>
      </c>
      <c r="AQ24" s="11">
        <v>15</v>
      </c>
      <c r="AR24" s="11">
        <v>15314</v>
      </c>
      <c r="AS24" s="4"/>
      <c r="AT24" s="10">
        <v>0.59799999999999998</v>
      </c>
      <c r="AU24" s="11">
        <v>13</v>
      </c>
      <c r="AV24" s="11">
        <v>14578</v>
      </c>
      <c r="AW24" s="4"/>
      <c r="AX24" s="10">
        <v>0.58599999999999997</v>
      </c>
      <c r="AY24" s="11">
        <v>14</v>
      </c>
      <c r="AZ24" s="11">
        <v>14942</v>
      </c>
      <c r="BA24" s="4"/>
      <c r="BB24" s="10">
        <v>0.52900000000000003</v>
      </c>
      <c r="BC24" s="11">
        <v>13</v>
      </c>
      <c r="BD24" s="11">
        <v>14491</v>
      </c>
      <c r="BF24" s="10">
        <v>0.52800000000000002</v>
      </c>
      <c r="BG24" s="11">
        <v>8</v>
      </c>
      <c r="BH24" s="11">
        <v>7697</v>
      </c>
      <c r="BJ24" s="10">
        <v>0.63900000000000001</v>
      </c>
      <c r="BK24" s="11">
        <v>10</v>
      </c>
      <c r="BL24" s="11">
        <v>9114</v>
      </c>
    </row>
    <row r="25" spans="1:64" x14ac:dyDescent="0.2">
      <c r="A25" s="9"/>
      <c r="B25" s="10"/>
      <c r="C25" s="10"/>
      <c r="D25" s="10"/>
      <c r="E25" s="11"/>
      <c r="F25" s="11"/>
      <c r="G25" s="11"/>
      <c r="H25" s="11"/>
      <c r="I25" s="12"/>
      <c r="J25" s="11"/>
      <c r="K25" s="11"/>
      <c r="L25" s="12"/>
      <c r="M25" s="12"/>
      <c r="N25" s="10"/>
      <c r="O25" s="10"/>
      <c r="P25" s="10"/>
      <c r="Q25" s="11"/>
      <c r="R25" s="11"/>
      <c r="S25" s="11"/>
      <c r="T25" s="11"/>
      <c r="U25" s="12"/>
      <c r="V25" s="11"/>
      <c r="W25" s="13"/>
      <c r="X25" s="12"/>
      <c r="Y25" s="9"/>
      <c r="Z25" s="10"/>
      <c r="AA25" s="13"/>
      <c r="AB25" s="13"/>
      <c r="AC25" s="4"/>
      <c r="AD25" s="10"/>
      <c r="AE25" s="11"/>
      <c r="AF25" s="11"/>
      <c r="AG25" s="4"/>
      <c r="AH25" s="10"/>
      <c r="AI25" s="11"/>
      <c r="AJ25" s="11"/>
      <c r="AK25" s="4"/>
      <c r="AL25" s="10"/>
      <c r="AM25" s="11"/>
      <c r="AN25" s="11"/>
      <c r="AO25" s="4"/>
      <c r="AP25" s="10"/>
      <c r="AQ25" s="11"/>
      <c r="AR25" s="11"/>
      <c r="AS25" s="4"/>
      <c r="AT25" s="10"/>
      <c r="AU25" s="11"/>
      <c r="AV25" s="11"/>
      <c r="AW25" s="4"/>
      <c r="AX25" s="10"/>
      <c r="AY25" s="11"/>
      <c r="AZ25" s="11"/>
      <c r="BA25" s="4"/>
      <c r="BB25" s="10"/>
      <c r="BC25" s="11"/>
      <c r="BD25" s="11"/>
      <c r="BF25" s="10"/>
      <c r="BG25" s="11"/>
      <c r="BH25" s="11"/>
      <c r="BJ25" s="10"/>
      <c r="BK25" s="11"/>
      <c r="BL25" s="11"/>
    </row>
    <row r="26" spans="1:64" x14ac:dyDescent="0.2">
      <c r="A26" s="9" t="s">
        <v>0</v>
      </c>
      <c r="B26" s="10"/>
      <c r="C26" s="10">
        <v>0.70799999999999996</v>
      </c>
      <c r="D26" s="10">
        <f t="shared" ref="D26:D28" si="16">+B26-C26</f>
        <v>-0.70799999999999996</v>
      </c>
      <c r="E26" s="11"/>
      <c r="F26" s="11">
        <v>7</v>
      </c>
      <c r="G26" s="11"/>
      <c r="H26" s="11">
        <v>8209</v>
      </c>
      <c r="I26" s="12">
        <f>+(G26-H26)/H26*100</f>
        <v>-100</v>
      </c>
      <c r="J26" s="11"/>
      <c r="K26" s="11">
        <v>11592</v>
      </c>
      <c r="L26" s="12">
        <f t="shared" ref="L26:L28" si="17">+(J26-K26)/K26*100</f>
        <v>-100</v>
      </c>
      <c r="M26" s="12"/>
      <c r="N26" s="10">
        <v>0.70799999999999996</v>
      </c>
      <c r="O26" s="10">
        <v>0.68700000000000006</v>
      </c>
      <c r="P26" s="10">
        <f t="shared" ref="P26:P28" si="18">+N26-O26</f>
        <v>2.0999999999999908E-2</v>
      </c>
      <c r="Q26" s="11">
        <v>7</v>
      </c>
      <c r="R26" s="11">
        <v>7</v>
      </c>
      <c r="S26" s="11">
        <v>8209</v>
      </c>
      <c r="T26" s="11">
        <f>+W26*O26</f>
        <v>9732.7290000000012</v>
      </c>
      <c r="U26" s="12">
        <f>+(S26-T26)/T26*100</f>
        <v>-15.655722048769682</v>
      </c>
      <c r="V26" s="11">
        <v>11592</v>
      </c>
      <c r="W26" s="13">
        <v>14167</v>
      </c>
      <c r="X26" s="12">
        <f t="shared" ref="X26:X28" si="19">+(V26-W26)/W26*100</f>
        <v>-18.176042916637254</v>
      </c>
      <c r="Y26" s="9"/>
      <c r="Z26" s="10">
        <v>0.68700000000000006</v>
      </c>
      <c r="AA26" s="13">
        <v>7</v>
      </c>
      <c r="AB26" s="13">
        <v>14167</v>
      </c>
      <c r="AC26" s="4"/>
      <c r="AD26" s="10">
        <v>0.76500000000000001</v>
      </c>
      <c r="AE26" s="11">
        <v>7</v>
      </c>
      <c r="AF26" s="11">
        <v>14167</v>
      </c>
      <c r="AG26" s="4"/>
      <c r="AH26" s="10">
        <v>0.79100000000000004</v>
      </c>
      <c r="AI26" s="11">
        <v>7</v>
      </c>
      <c r="AJ26" s="11">
        <v>14235</v>
      </c>
      <c r="AK26" s="4"/>
      <c r="AL26" s="10">
        <v>0.78</v>
      </c>
      <c r="AM26" s="11">
        <v>7</v>
      </c>
      <c r="AN26" s="11">
        <v>14260</v>
      </c>
      <c r="AO26" s="4"/>
      <c r="AP26" s="10">
        <v>0.69199999999999995</v>
      </c>
      <c r="AQ26" s="11">
        <v>7</v>
      </c>
      <c r="AR26" s="11">
        <v>14095</v>
      </c>
      <c r="AS26" s="4"/>
      <c r="AT26" s="10">
        <v>0.67</v>
      </c>
      <c r="AU26" s="11">
        <v>7</v>
      </c>
      <c r="AV26" s="11">
        <v>13098</v>
      </c>
      <c r="AW26" s="4"/>
      <c r="AX26" s="10">
        <v>0.7</v>
      </c>
      <c r="AY26" s="11">
        <v>7</v>
      </c>
      <c r="AZ26" s="11">
        <v>14256</v>
      </c>
      <c r="BA26" s="4"/>
      <c r="BB26" s="10">
        <v>0.58899999999999997</v>
      </c>
      <c r="BC26" s="11">
        <v>7</v>
      </c>
      <c r="BD26" s="11">
        <v>11912</v>
      </c>
      <c r="BF26" s="10">
        <v>0.68799999999999994</v>
      </c>
      <c r="BG26" s="11">
        <v>5</v>
      </c>
      <c r="BH26" s="11">
        <v>12002</v>
      </c>
      <c r="BJ26" s="10">
        <v>0.76700000000000002</v>
      </c>
      <c r="BK26" s="11">
        <v>7</v>
      </c>
      <c r="BL26" s="11">
        <v>13361</v>
      </c>
    </row>
    <row r="27" spans="1:64" x14ac:dyDescent="0.2">
      <c r="A27" s="9" t="s">
        <v>32</v>
      </c>
      <c r="B27" s="10"/>
      <c r="C27" s="10">
        <v>0.68600000000000005</v>
      </c>
      <c r="D27" s="10">
        <f t="shared" si="16"/>
        <v>-0.68600000000000005</v>
      </c>
      <c r="E27" s="11"/>
      <c r="F27" s="11">
        <v>18</v>
      </c>
      <c r="G27" s="11"/>
      <c r="H27" s="11">
        <v>39049</v>
      </c>
      <c r="I27" s="12">
        <f>+(G27-H27)/H27*100</f>
        <v>-100</v>
      </c>
      <c r="J27" s="11"/>
      <c r="K27" s="11">
        <v>56951</v>
      </c>
      <c r="L27" s="12">
        <f t="shared" si="17"/>
        <v>-100</v>
      </c>
      <c r="M27" s="12"/>
      <c r="N27" s="10">
        <v>0.68600000000000005</v>
      </c>
      <c r="O27" s="10">
        <v>0.57799999999999996</v>
      </c>
      <c r="P27" s="10">
        <f t="shared" si="18"/>
        <v>0.1080000000000001</v>
      </c>
      <c r="Q27" s="11">
        <v>18</v>
      </c>
      <c r="R27" s="11">
        <v>21</v>
      </c>
      <c r="S27" s="11">
        <v>39049</v>
      </c>
      <c r="T27" s="11">
        <f>+W27*O27</f>
        <v>43092.789999999994</v>
      </c>
      <c r="U27" s="12">
        <f>+(S27-T27)/T27*100</f>
        <v>-9.3839131789795793</v>
      </c>
      <c r="V27" s="11">
        <v>56951</v>
      </c>
      <c r="W27" s="13">
        <v>74555</v>
      </c>
      <c r="X27" s="12">
        <f t="shared" si="19"/>
        <v>-23.612098450808126</v>
      </c>
      <c r="Y27" s="9"/>
      <c r="Z27" s="10">
        <v>0.57799999999999996</v>
      </c>
      <c r="AA27" s="13">
        <v>21</v>
      </c>
      <c r="AB27" s="13">
        <v>74555</v>
      </c>
      <c r="AC27" s="4"/>
      <c r="AD27" s="10">
        <v>0.58299999999999996</v>
      </c>
      <c r="AE27" s="11">
        <v>20</v>
      </c>
      <c r="AF27" s="11">
        <v>75051</v>
      </c>
      <c r="AG27" s="4"/>
      <c r="AH27" s="10">
        <v>0.57199999999999995</v>
      </c>
      <c r="AI27" s="11">
        <v>21</v>
      </c>
      <c r="AJ27" s="11">
        <v>77054</v>
      </c>
      <c r="AK27" s="4"/>
      <c r="AL27" s="10">
        <v>0.59099999999999997</v>
      </c>
      <c r="AM27" s="11">
        <v>20</v>
      </c>
      <c r="AN27" s="11">
        <v>76186</v>
      </c>
      <c r="AO27" s="4"/>
      <c r="AP27" s="10">
        <v>0.54800000000000004</v>
      </c>
      <c r="AQ27" s="11">
        <v>20</v>
      </c>
      <c r="AR27" s="11">
        <v>76455</v>
      </c>
      <c r="AS27" s="4"/>
      <c r="AT27" s="10">
        <v>0.53100000000000003</v>
      </c>
      <c r="AU27" s="11">
        <v>19</v>
      </c>
      <c r="AV27" s="11">
        <v>76158</v>
      </c>
      <c r="AW27" s="4"/>
      <c r="AX27" s="10">
        <v>0.54900000000000004</v>
      </c>
      <c r="AY27" s="11">
        <v>19</v>
      </c>
      <c r="AZ27" s="11">
        <v>68447</v>
      </c>
      <c r="BA27" s="4"/>
      <c r="BB27" s="10">
        <v>0.59</v>
      </c>
      <c r="BC27" s="11">
        <v>16</v>
      </c>
      <c r="BD27" s="11">
        <v>64522</v>
      </c>
      <c r="BF27" s="10">
        <v>0.56699999999999995</v>
      </c>
      <c r="BG27" s="11">
        <v>16</v>
      </c>
      <c r="BH27" s="11">
        <v>68780</v>
      </c>
      <c r="BJ27" s="10">
        <v>0.6</v>
      </c>
      <c r="BK27" s="11">
        <v>17</v>
      </c>
      <c r="BL27" s="11">
        <v>58028</v>
      </c>
    </row>
    <row r="28" spans="1:64" x14ac:dyDescent="0.2">
      <c r="A28" s="9" t="s">
        <v>1</v>
      </c>
      <c r="B28" s="10"/>
      <c r="C28" s="10">
        <v>0.622</v>
      </c>
      <c r="D28" s="10">
        <f t="shared" si="16"/>
        <v>-0.622</v>
      </c>
      <c r="E28" s="11"/>
      <c r="F28" s="11">
        <v>5</v>
      </c>
      <c r="G28" s="11"/>
      <c r="H28" s="11">
        <v>3395</v>
      </c>
      <c r="I28" s="12">
        <f>+(G28-H28)/H28*100</f>
        <v>-100</v>
      </c>
      <c r="J28" s="11"/>
      <c r="K28" s="11">
        <v>5460</v>
      </c>
      <c r="L28" s="12">
        <f t="shared" si="17"/>
        <v>-100</v>
      </c>
      <c r="M28" s="12"/>
      <c r="N28" s="10">
        <v>0.622</v>
      </c>
      <c r="O28" s="10">
        <v>0.59899999999999998</v>
      </c>
      <c r="P28" s="10">
        <f t="shared" si="18"/>
        <v>2.300000000000002E-2</v>
      </c>
      <c r="Q28" s="11">
        <v>5</v>
      </c>
      <c r="R28" s="11">
        <v>5</v>
      </c>
      <c r="S28" s="11">
        <v>3395</v>
      </c>
      <c r="T28" s="11">
        <f>+W28*O28</f>
        <v>3435.2649999999999</v>
      </c>
      <c r="U28" s="12">
        <f>+(S28-T28)/T28*100</f>
        <v>-1.1721075375553232</v>
      </c>
      <c r="V28" s="11">
        <v>5460</v>
      </c>
      <c r="W28" s="13">
        <v>5735</v>
      </c>
      <c r="X28" s="12">
        <f t="shared" si="19"/>
        <v>-4.7951176983435051</v>
      </c>
      <c r="Y28" s="9"/>
      <c r="Z28" s="10">
        <v>0.59899999999999998</v>
      </c>
      <c r="AA28" s="13">
        <v>5</v>
      </c>
      <c r="AB28" s="13">
        <v>5735</v>
      </c>
      <c r="AC28" s="4"/>
      <c r="AD28" s="10">
        <v>0.68700000000000006</v>
      </c>
      <c r="AE28" s="11">
        <v>5</v>
      </c>
      <c r="AF28" s="11">
        <v>5704</v>
      </c>
      <c r="AG28" s="4"/>
      <c r="AH28" s="10">
        <v>0.55700000000000005</v>
      </c>
      <c r="AI28" s="11">
        <v>5</v>
      </c>
      <c r="AJ28" s="11">
        <v>3683</v>
      </c>
      <c r="AK28" s="4"/>
      <c r="AL28" s="10">
        <v>0.55900000000000005</v>
      </c>
      <c r="AM28" s="11">
        <v>4</v>
      </c>
      <c r="AN28" s="11">
        <v>2759</v>
      </c>
      <c r="AO28" s="4"/>
      <c r="AP28" s="10">
        <v>0.32</v>
      </c>
      <c r="AQ28" s="11">
        <v>3</v>
      </c>
      <c r="AR28" s="11">
        <v>2263</v>
      </c>
      <c r="AS28" s="4"/>
      <c r="AT28" s="10">
        <v>0.36899999999999999</v>
      </c>
      <c r="AU28" s="11">
        <v>2</v>
      </c>
      <c r="AV28" s="11">
        <v>1930</v>
      </c>
      <c r="AW28" s="4"/>
      <c r="AX28" s="10">
        <v>0.41699999999999998</v>
      </c>
      <c r="AY28" s="11">
        <v>2</v>
      </c>
      <c r="AZ28" s="11">
        <v>1860</v>
      </c>
      <c r="BA28" s="4"/>
      <c r="BB28" s="10">
        <v>0.40300000000000002</v>
      </c>
      <c r="BC28" s="11">
        <v>2</v>
      </c>
      <c r="BD28" s="11">
        <v>1832</v>
      </c>
      <c r="BF28" s="10">
        <v>0.38500000000000001</v>
      </c>
      <c r="BG28" s="11">
        <v>2</v>
      </c>
      <c r="BH28" s="11">
        <v>1873</v>
      </c>
      <c r="BJ28" s="10">
        <v>0.63300000000000001</v>
      </c>
      <c r="BK28" s="11">
        <v>2</v>
      </c>
      <c r="BL28" s="11">
        <v>1860</v>
      </c>
    </row>
    <row r="31" spans="1:64" x14ac:dyDescent="0.2">
      <c r="A31" s="4"/>
      <c r="B31" s="17" t="s">
        <v>45</v>
      </c>
      <c r="C31" s="17"/>
      <c r="D31" s="17"/>
      <c r="E31" s="17"/>
      <c r="F31" s="17"/>
      <c r="G31" s="17"/>
      <c r="H31" s="17"/>
      <c r="I31" s="17"/>
      <c r="J31" s="17"/>
      <c r="K31" s="6"/>
      <c r="L31" s="6"/>
      <c r="M31" s="6"/>
      <c r="N31" s="17" t="s">
        <v>46</v>
      </c>
      <c r="O31" s="17"/>
      <c r="P31" s="17"/>
      <c r="Q31" s="17"/>
      <c r="R31" s="17"/>
      <c r="S31" s="17"/>
      <c r="T31" s="17"/>
      <c r="U31" s="17"/>
      <c r="V31" s="17"/>
      <c r="W31" s="6"/>
      <c r="X31" s="6"/>
      <c r="Y31" s="4"/>
      <c r="Z31" s="17" t="s">
        <v>47</v>
      </c>
      <c r="AA31" s="5"/>
      <c r="AB31" s="5"/>
      <c r="AC31" s="4"/>
      <c r="AD31" s="17" t="s">
        <v>48</v>
      </c>
      <c r="AE31" s="5"/>
      <c r="AF31" s="5"/>
      <c r="AG31" s="4"/>
      <c r="AH31" s="17" t="s">
        <v>49</v>
      </c>
      <c r="AI31" s="5"/>
      <c r="AJ31" s="5"/>
      <c r="AK31" s="4"/>
      <c r="AL31" s="17" t="s">
        <v>50</v>
      </c>
      <c r="AM31" s="5"/>
      <c r="AN31" s="5"/>
      <c r="AO31" s="4"/>
      <c r="AP31" s="17" t="s">
        <v>51</v>
      </c>
      <c r="AQ31" s="5"/>
      <c r="AR31" s="5"/>
      <c r="AS31" s="4"/>
      <c r="AT31" s="17" t="s">
        <v>52</v>
      </c>
      <c r="AU31" s="5"/>
      <c r="AV31" s="5"/>
      <c r="AW31" s="4"/>
      <c r="AX31" s="17" t="s">
        <v>53</v>
      </c>
      <c r="AY31" s="5"/>
      <c r="AZ31" s="5"/>
      <c r="BA31" s="4"/>
      <c r="BB31" s="17" t="s">
        <v>54</v>
      </c>
      <c r="BC31" s="5"/>
      <c r="BD31" s="5"/>
      <c r="BE31" s="4"/>
      <c r="BF31" s="17" t="s">
        <v>55</v>
      </c>
      <c r="BG31" s="5"/>
      <c r="BH31" s="5"/>
      <c r="BJ31" s="17" t="s">
        <v>56</v>
      </c>
      <c r="BK31" s="5"/>
      <c r="BL31" s="5"/>
    </row>
    <row r="32" spans="1:64" ht="45" x14ac:dyDescent="0.2">
      <c r="A32" s="4"/>
      <c r="B32" s="7" t="s">
        <v>15</v>
      </c>
      <c r="C32" s="7" t="s">
        <v>16</v>
      </c>
      <c r="D32" s="8" t="s">
        <v>17</v>
      </c>
      <c r="E32" s="8" t="s">
        <v>18</v>
      </c>
      <c r="F32" s="8" t="s">
        <v>19</v>
      </c>
      <c r="G32" s="8" t="s">
        <v>20</v>
      </c>
      <c r="H32" s="8" t="s">
        <v>21</v>
      </c>
      <c r="I32" s="8" t="s">
        <v>22</v>
      </c>
      <c r="J32" s="8" t="s">
        <v>23</v>
      </c>
      <c r="K32" s="8" t="s">
        <v>23</v>
      </c>
      <c r="L32" s="8" t="s">
        <v>22</v>
      </c>
      <c r="M32" s="8"/>
      <c r="N32" s="7" t="s">
        <v>15</v>
      </c>
      <c r="O32" s="7" t="s">
        <v>16</v>
      </c>
      <c r="P32" s="8" t="s">
        <v>17</v>
      </c>
      <c r="Q32" s="8" t="s">
        <v>18</v>
      </c>
      <c r="R32" s="8" t="s">
        <v>19</v>
      </c>
      <c r="S32" s="8" t="s">
        <v>20</v>
      </c>
      <c r="T32" s="8" t="s">
        <v>21</v>
      </c>
      <c r="U32" s="8" t="s">
        <v>22</v>
      </c>
      <c r="V32" s="8" t="s">
        <v>23</v>
      </c>
      <c r="W32" s="8" t="s">
        <v>25</v>
      </c>
      <c r="X32" s="8" t="s">
        <v>22</v>
      </c>
      <c r="Y32" s="4"/>
      <c r="Z32" s="7" t="s">
        <v>2</v>
      </c>
      <c r="AA32" s="8" t="s">
        <v>26</v>
      </c>
      <c r="AB32" s="8" t="s">
        <v>27</v>
      </c>
      <c r="AC32" s="4"/>
      <c r="AD32" s="7" t="s">
        <v>2</v>
      </c>
      <c r="AE32" s="8" t="s">
        <v>26</v>
      </c>
      <c r="AF32" s="8" t="s">
        <v>27</v>
      </c>
      <c r="AG32" s="4"/>
      <c r="AH32" s="7" t="s">
        <v>2</v>
      </c>
      <c r="AI32" s="8" t="s">
        <v>26</v>
      </c>
      <c r="AJ32" s="8" t="s">
        <v>27</v>
      </c>
      <c r="AK32" s="4"/>
      <c r="AL32" s="7" t="s">
        <v>2</v>
      </c>
      <c r="AM32" s="8" t="s">
        <v>26</v>
      </c>
      <c r="AN32" s="8" t="s">
        <v>27</v>
      </c>
      <c r="AO32" s="4"/>
      <c r="AP32" s="7" t="s">
        <v>2</v>
      </c>
      <c r="AQ32" s="8" t="s">
        <v>26</v>
      </c>
      <c r="AR32" s="8" t="s">
        <v>27</v>
      </c>
      <c r="AS32" s="4"/>
      <c r="AT32" s="7" t="s">
        <v>2</v>
      </c>
      <c r="AU32" s="8" t="s">
        <v>26</v>
      </c>
      <c r="AV32" s="8" t="s">
        <v>27</v>
      </c>
      <c r="AW32" s="4"/>
      <c r="AX32" s="7" t="s">
        <v>2</v>
      </c>
      <c r="AY32" s="8" t="s">
        <v>26</v>
      </c>
      <c r="AZ32" s="8" t="s">
        <v>27</v>
      </c>
      <c r="BA32" s="4"/>
      <c r="BB32" s="7" t="s">
        <v>2</v>
      </c>
      <c r="BC32" s="8" t="s">
        <v>26</v>
      </c>
      <c r="BD32" s="8" t="s">
        <v>27</v>
      </c>
      <c r="BE32" s="4"/>
      <c r="BF32" s="7" t="s">
        <v>2</v>
      </c>
      <c r="BG32" s="8" t="s">
        <v>26</v>
      </c>
      <c r="BH32" s="8" t="s">
        <v>27</v>
      </c>
      <c r="BJ32" s="7" t="s">
        <v>2</v>
      </c>
      <c r="BK32" s="8" t="s">
        <v>26</v>
      </c>
      <c r="BL32" s="8" t="s">
        <v>27</v>
      </c>
    </row>
    <row r="33" spans="1:64" x14ac:dyDescent="0.2">
      <c r="A33" s="9" t="s">
        <v>28</v>
      </c>
      <c r="B33" s="10"/>
      <c r="C33" s="10">
        <v>0.65500000000000003</v>
      </c>
      <c r="D33" s="10">
        <f>+B33-C33</f>
        <v>-0.65500000000000003</v>
      </c>
      <c r="E33" s="11"/>
      <c r="F33" s="11">
        <v>29</v>
      </c>
      <c r="G33" s="11">
        <v>44288.480000000003</v>
      </c>
      <c r="H33" s="11">
        <f>+K33*C33</f>
        <v>44288.480000000003</v>
      </c>
      <c r="I33" s="12">
        <f>+(G33-H33)/H33*100</f>
        <v>0</v>
      </c>
      <c r="J33" s="18"/>
      <c r="K33" s="18">
        <v>67616</v>
      </c>
      <c r="L33" s="12">
        <f>+(J33-K33)/K33*100</f>
        <v>-100</v>
      </c>
      <c r="M33" s="12"/>
      <c r="N33" s="10">
        <v>0.65500000000000003</v>
      </c>
      <c r="O33" s="10">
        <v>0.628</v>
      </c>
      <c r="P33" s="10">
        <f>+N33-O33</f>
        <v>2.7000000000000024E-2</v>
      </c>
      <c r="Q33" s="11">
        <v>29</v>
      </c>
      <c r="R33" s="11">
        <v>33</v>
      </c>
      <c r="S33" s="11">
        <f>+V33*N33</f>
        <v>44288.480000000003</v>
      </c>
      <c r="T33" s="11">
        <f>+W33*O33</f>
        <v>57262.923999999999</v>
      </c>
      <c r="U33" s="12">
        <f>+(S33-T33)/T33*100</f>
        <v>-22.657669384818693</v>
      </c>
      <c r="V33" s="18">
        <v>67616</v>
      </c>
      <c r="W33" s="11">
        <v>91183</v>
      </c>
      <c r="X33" s="12">
        <f>+(V33-W33)/W33*100</f>
        <v>-25.845826524681137</v>
      </c>
      <c r="Y33" s="9"/>
      <c r="Z33" s="10">
        <v>0.628</v>
      </c>
      <c r="AA33" s="11">
        <v>33</v>
      </c>
      <c r="AB33" s="11">
        <v>91183</v>
      </c>
      <c r="AC33" s="4"/>
      <c r="AD33" s="10">
        <v>0.65300000000000002</v>
      </c>
      <c r="AE33" s="11">
        <v>31</v>
      </c>
      <c r="AF33" s="11">
        <v>88389</v>
      </c>
      <c r="AG33" s="4"/>
      <c r="AH33" s="10">
        <v>0.60199999999999998</v>
      </c>
      <c r="AI33" s="11">
        <v>33</v>
      </c>
      <c r="AJ33" s="11">
        <v>90288</v>
      </c>
      <c r="AK33" s="4"/>
      <c r="AL33" s="10">
        <v>0.61</v>
      </c>
      <c r="AM33" s="11">
        <v>30</v>
      </c>
      <c r="AN33" s="11">
        <v>90288</v>
      </c>
      <c r="AO33" s="4"/>
      <c r="AP33" s="10">
        <v>0.621</v>
      </c>
      <c r="AQ33" s="11">
        <v>29</v>
      </c>
      <c r="AR33" s="11">
        <v>89123</v>
      </c>
      <c r="AS33" s="4"/>
      <c r="AT33" s="10">
        <v>0.56200000000000006</v>
      </c>
      <c r="AU33" s="11">
        <v>28</v>
      </c>
      <c r="AV33" s="11">
        <v>88532</v>
      </c>
      <c r="AW33" s="4"/>
      <c r="AX33" s="10">
        <v>0.63800000000000001</v>
      </c>
      <c r="AY33" s="11">
        <v>27</v>
      </c>
      <c r="AZ33" s="11">
        <v>81048</v>
      </c>
      <c r="BA33" s="4"/>
      <c r="BB33" s="10">
        <v>0.64700000000000002</v>
      </c>
      <c r="BC33" s="11">
        <v>26</v>
      </c>
      <c r="BD33" s="11">
        <v>76950</v>
      </c>
      <c r="BE33" s="4"/>
      <c r="BF33" s="10">
        <v>0.63800000000000001</v>
      </c>
      <c r="BG33" s="11">
        <v>23</v>
      </c>
      <c r="BH33" s="11">
        <v>77853</v>
      </c>
      <c r="BJ33" s="10">
        <v>0.73199999999999998</v>
      </c>
      <c r="BK33" s="11">
        <v>25</v>
      </c>
      <c r="BL33" s="11">
        <v>68873</v>
      </c>
    </row>
    <row r="34" spans="1:64" x14ac:dyDescent="0.2">
      <c r="A34" s="9"/>
      <c r="B34" s="10"/>
      <c r="C34" s="10"/>
      <c r="D34" s="10"/>
      <c r="E34" s="11"/>
      <c r="F34" s="11"/>
      <c r="G34" s="10"/>
      <c r="H34" s="10"/>
      <c r="I34" s="12"/>
      <c r="J34" s="11"/>
      <c r="K34" s="11"/>
      <c r="L34" s="12"/>
      <c r="M34" s="12"/>
      <c r="N34" s="10"/>
      <c r="O34" s="10"/>
      <c r="P34" s="10"/>
      <c r="Q34" s="11"/>
      <c r="R34" s="11"/>
      <c r="S34" s="10"/>
      <c r="T34" s="10"/>
      <c r="U34" s="12"/>
      <c r="V34" s="11"/>
      <c r="W34" s="11"/>
      <c r="X34" s="12"/>
      <c r="Y34" s="9"/>
      <c r="Z34" s="10"/>
      <c r="AA34" s="11"/>
      <c r="AB34" s="11"/>
      <c r="AC34" s="4"/>
      <c r="AD34" s="10"/>
      <c r="AE34" s="11"/>
      <c r="AF34" s="11"/>
      <c r="AG34" s="4"/>
      <c r="AH34" s="10"/>
      <c r="AI34" s="11"/>
      <c r="AJ34" s="11"/>
      <c r="AK34" s="4"/>
      <c r="AL34" s="10"/>
      <c r="AM34" s="11"/>
      <c r="AN34" s="11"/>
      <c r="AO34" s="4"/>
      <c r="AP34" s="10"/>
      <c r="AQ34" s="11"/>
      <c r="AR34" s="11"/>
      <c r="AS34" s="4"/>
      <c r="AT34" s="10"/>
      <c r="AU34" s="11"/>
      <c r="AV34" s="11"/>
      <c r="AW34" s="4"/>
      <c r="AX34" s="10"/>
      <c r="AY34" s="11"/>
      <c r="AZ34" s="11"/>
      <c r="BA34" s="4"/>
      <c r="BB34" s="10"/>
      <c r="BC34" s="11"/>
      <c r="BD34" s="11"/>
      <c r="BE34" s="4"/>
      <c r="BF34" s="10"/>
      <c r="BG34" s="11"/>
      <c r="BH34" s="11"/>
      <c r="BJ34" s="10"/>
      <c r="BK34" s="14"/>
      <c r="BL34" s="11"/>
    </row>
    <row r="35" spans="1:64" x14ac:dyDescent="0.2">
      <c r="A35" s="9" t="s">
        <v>29</v>
      </c>
      <c r="B35" s="10"/>
      <c r="C35" s="10">
        <v>0.66</v>
      </c>
      <c r="D35" s="10">
        <f t="shared" ref="D35:D37" si="20">+B35-C35</f>
        <v>-0.66</v>
      </c>
      <c r="E35" s="11"/>
      <c r="F35" s="11">
        <v>5</v>
      </c>
      <c r="G35" s="11">
        <v>23977.800000000003</v>
      </c>
      <c r="H35" s="11">
        <f t="shared" ref="H35:H37" si="21">+K35*C35</f>
        <v>23977.800000000003</v>
      </c>
      <c r="I35" s="12">
        <f>+(G35-H35)/H35*100</f>
        <v>0</v>
      </c>
      <c r="J35" s="11"/>
      <c r="K35" s="11">
        <v>36330</v>
      </c>
      <c r="L35" s="12">
        <f t="shared" ref="L35:L37" si="22">+(J35-K35)/K35*100</f>
        <v>-100</v>
      </c>
      <c r="M35" s="12"/>
      <c r="N35" s="10">
        <v>0.66</v>
      </c>
      <c r="O35" s="10">
        <v>0.63</v>
      </c>
      <c r="P35" s="10">
        <f t="shared" ref="P35:P37" si="23">+N35-O35</f>
        <v>3.0000000000000027E-2</v>
      </c>
      <c r="Q35" s="11">
        <v>5</v>
      </c>
      <c r="R35" s="11">
        <v>7</v>
      </c>
      <c r="S35" s="11">
        <f t="shared" ref="S35:T37" si="24">+V35*N35</f>
        <v>23977.800000000003</v>
      </c>
      <c r="T35" s="11">
        <f t="shared" si="24"/>
        <v>35002.800000000003</v>
      </c>
      <c r="U35" s="12">
        <f>+(S35-T35)/T35*100</f>
        <v>-31.497480201583873</v>
      </c>
      <c r="V35" s="11">
        <v>36330</v>
      </c>
      <c r="W35" s="11">
        <v>55560</v>
      </c>
      <c r="X35" s="12">
        <f t="shared" ref="X35:X37" si="25">+(V35-W35)/W35*100</f>
        <v>-34.611231101511883</v>
      </c>
      <c r="Y35" s="9"/>
      <c r="Z35" s="10">
        <v>0.63</v>
      </c>
      <c r="AA35" s="11">
        <v>7</v>
      </c>
      <c r="AB35" s="11">
        <v>55560</v>
      </c>
      <c r="AC35" s="4"/>
      <c r="AD35" s="10">
        <v>0.624</v>
      </c>
      <c r="AE35" s="11">
        <v>7</v>
      </c>
      <c r="AF35" s="11">
        <v>56880</v>
      </c>
      <c r="AG35" s="4"/>
      <c r="AH35" s="10">
        <v>0.57799999999999996</v>
      </c>
      <c r="AI35" s="11">
        <v>7</v>
      </c>
      <c r="AJ35" s="11">
        <v>58200</v>
      </c>
      <c r="AK35" s="4"/>
      <c r="AL35" s="10">
        <v>0.60599999999999998</v>
      </c>
      <c r="AM35" s="11">
        <v>7</v>
      </c>
      <c r="AN35" s="11">
        <v>58200</v>
      </c>
      <c r="AO35" s="4"/>
      <c r="AP35" s="10">
        <v>0.59099999999999997</v>
      </c>
      <c r="AQ35" s="11">
        <v>6</v>
      </c>
      <c r="AR35" s="11">
        <v>52494</v>
      </c>
      <c r="AS35" s="4"/>
      <c r="AT35" s="10">
        <v>0.52800000000000002</v>
      </c>
      <c r="AU35" s="11">
        <v>6</v>
      </c>
      <c r="AV35" s="11">
        <v>52740</v>
      </c>
      <c r="AW35" s="4"/>
      <c r="AX35" s="10">
        <v>0.66600000000000004</v>
      </c>
      <c r="AY35" s="11">
        <v>5</v>
      </c>
      <c r="AZ35" s="11">
        <v>44020</v>
      </c>
      <c r="BA35" s="4"/>
      <c r="BB35" s="10">
        <v>0.65600000000000003</v>
      </c>
      <c r="BC35" s="11">
        <v>5</v>
      </c>
      <c r="BD35" s="11">
        <v>43080</v>
      </c>
      <c r="BE35" s="4"/>
      <c r="BF35" s="10">
        <v>0.65200000000000002</v>
      </c>
      <c r="BG35" s="11">
        <v>6</v>
      </c>
      <c r="BH35" s="11">
        <v>43892</v>
      </c>
      <c r="BJ35" s="10">
        <v>0.69</v>
      </c>
      <c r="BK35" s="11">
        <v>5</v>
      </c>
      <c r="BL35" s="11">
        <v>41730</v>
      </c>
    </row>
    <row r="36" spans="1:64" x14ac:dyDescent="0.2">
      <c r="A36" s="9" t="s">
        <v>30</v>
      </c>
      <c r="B36" s="10"/>
      <c r="C36" s="10">
        <v>0.628</v>
      </c>
      <c r="D36" s="10">
        <f t="shared" si="20"/>
        <v>-0.628</v>
      </c>
      <c r="E36" s="11"/>
      <c r="F36" s="11">
        <v>8</v>
      </c>
      <c r="G36" s="11">
        <v>10332.484</v>
      </c>
      <c r="H36" s="11">
        <f t="shared" si="21"/>
        <v>10332.484</v>
      </c>
      <c r="I36" s="12">
        <f>+(G36-H36)/H36*100</f>
        <v>0</v>
      </c>
      <c r="J36" s="11"/>
      <c r="K36" s="11">
        <v>16453</v>
      </c>
      <c r="L36" s="12">
        <f t="shared" si="22"/>
        <v>-100</v>
      </c>
      <c r="M36" s="12"/>
      <c r="N36" s="10">
        <v>0.628</v>
      </c>
      <c r="O36" s="10">
        <v>0.59799999999999998</v>
      </c>
      <c r="P36" s="10">
        <f t="shared" si="23"/>
        <v>3.0000000000000027E-2</v>
      </c>
      <c r="Q36" s="11">
        <v>8</v>
      </c>
      <c r="R36" s="11">
        <v>9</v>
      </c>
      <c r="S36" s="11">
        <f t="shared" si="24"/>
        <v>10332.484</v>
      </c>
      <c r="T36" s="11">
        <f t="shared" si="24"/>
        <v>12199.199999999999</v>
      </c>
      <c r="U36" s="12">
        <f>+(S36-T36)/T36*100</f>
        <v>-15.301954226506645</v>
      </c>
      <c r="V36" s="11">
        <v>16453</v>
      </c>
      <c r="W36" s="11">
        <v>20400</v>
      </c>
      <c r="X36" s="12">
        <f t="shared" si="25"/>
        <v>-19.348039215686274</v>
      </c>
      <c r="Y36" s="9"/>
      <c r="Z36" s="10">
        <v>0.59799999999999998</v>
      </c>
      <c r="AA36" s="11">
        <v>9</v>
      </c>
      <c r="AB36" s="11">
        <v>20400</v>
      </c>
      <c r="AC36" s="4"/>
      <c r="AD36" s="10">
        <v>0.71799999999999997</v>
      </c>
      <c r="AE36" s="11">
        <v>8</v>
      </c>
      <c r="AF36" s="11">
        <v>16766</v>
      </c>
      <c r="AG36" s="4"/>
      <c r="AH36" s="10">
        <v>0.60399999999999998</v>
      </c>
      <c r="AI36" s="11">
        <v>9</v>
      </c>
      <c r="AJ36" s="11">
        <v>20489</v>
      </c>
      <c r="AK36" s="4"/>
      <c r="AL36" s="10">
        <v>0.61799999999999999</v>
      </c>
      <c r="AM36" s="11">
        <v>9</v>
      </c>
      <c r="AN36" s="11">
        <v>20489</v>
      </c>
      <c r="AO36" s="4"/>
      <c r="AP36" s="10">
        <v>0.67500000000000004</v>
      </c>
      <c r="AQ36" s="11">
        <v>9</v>
      </c>
      <c r="AR36" s="11">
        <v>22409</v>
      </c>
      <c r="AS36" s="4"/>
      <c r="AT36" s="10">
        <v>0.63700000000000001</v>
      </c>
      <c r="AU36" s="11">
        <v>9</v>
      </c>
      <c r="AV36" s="11">
        <v>22592</v>
      </c>
      <c r="AW36" s="4"/>
      <c r="AX36" s="10">
        <v>0.61</v>
      </c>
      <c r="AY36" s="11">
        <v>9</v>
      </c>
      <c r="AZ36" s="11">
        <v>22619</v>
      </c>
      <c r="BA36" s="4"/>
      <c r="BB36" s="10">
        <v>0.69899999999999995</v>
      </c>
      <c r="BC36" s="11">
        <v>7</v>
      </c>
      <c r="BD36" s="11">
        <v>19140</v>
      </c>
      <c r="BE36" s="4"/>
      <c r="BF36" s="10">
        <v>0.63500000000000001</v>
      </c>
      <c r="BG36" s="11">
        <v>9</v>
      </c>
      <c r="BH36" s="11">
        <v>26790</v>
      </c>
      <c r="BJ36" s="10">
        <v>0.73899999999999999</v>
      </c>
      <c r="BK36" s="11">
        <v>11</v>
      </c>
      <c r="BL36" s="11">
        <v>22883</v>
      </c>
    </row>
    <row r="37" spans="1:64" x14ac:dyDescent="0.2">
      <c r="A37" s="9" t="s">
        <v>31</v>
      </c>
      <c r="B37" s="10"/>
      <c r="C37" s="10">
        <v>0.67200000000000004</v>
      </c>
      <c r="D37" s="10">
        <f t="shared" si="20"/>
        <v>-0.67200000000000004</v>
      </c>
      <c r="E37" s="11"/>
      <c r="F37" s="11">
        <v>16</v>
      </c>
      <c r="G37" s="11">
        <v>9967.7759999999998</v>
      </c>
      <c r="H37" s="11">
        <f t="shared" si="21"/>
        <v>9967.7759999999998</v>
      </c>
      <c r="I37" s="12">
        <f>+(G37-H37)/H37*100</f>
        <v>0</v>
      </c>
      <c r="J37" s="19"/>
      <c r="K37" s="19">
        <v>14833</v>
      </c>
      <c r="L37" s="12">
        <f t="shared" si="22"/>
        <v>-100</v>
      </c>
      <c r="M37" s="12"/>
      <c r="N37" s="10">
        <v>0.67200000000000004</v>
      </c>
      <c r="O37" s="10">
        <v>0.66300000000000003</v>
      </c>
      <c r="P37" s="10">
        <f t="shared" si="23"/>
        <v>9.000000000000008E-3</v>
      </c>
      <c r="Q37" s="11">
        <v>16</v>
      </c>
      <c r="R37" s="11">
        <v>17</v>
      </c>
      <c r="S37" s="11">
        <f t="shared" si="24"/>
        <v>9967.7759999999998</v>
      </c>
      <c r="T37" s="11">
        <f t="shared" si="24"/>
        <v>10092.849</v>
      </c>
      <c r="U37" s="12">
        <f>+(S37-T37)/T37*100</f>
        <v>-1.2392239297348084</v>
      </c>
      <c r="V37" s="19">
        <v>14833</v>
      </c>
      <c r="W37" s="11">
        <v>15223</v>
      </c>
      <c r="X37" s="12">
        <f t="shared" si="25"/>
        <v>-2.5619128949615715</v>
      </c>
      <c r="Y37" s="9"/>
      <c r="Z37" s="10">
        <v>0.66300000000000003</v>
      </c>
      <c r="AA37" s="11">
        <v>17</v>
      </c>
      <c r="AB37" s="11">
        <v>15223</v>
      </c>
      <c r="AC37" s="4"/>
      <c r="AD37" s="10">
        <v>0.69199999999999995</v>
      </c>
      <c r="AE37" s="11">
        <v>16</v>
      </c>
      <c r="AF37" s="11">
        <v>14743</v>
      </c>
      <c r="AG37" s="4"/>
      <c r="AH37" s="10">
        <v>0.70599999999999996</v>
      </c>
      <c r="AI37" s="11">
        <v>17</v>
      </c>
      <c r="AJ37" s="11">
        <v>11599</v>
      </c>
      <c r="AK37" s="4"/>
      <c r="AL37" s="10">
        <v>0.61499999999999999</v>
      </c>
      <c r="AM37" s="11">
        <v>14</v>
      </c>
      <c r="AN37" s="11">
        <v>11599</v>
      </c>
      <c r="AO37" s="4"/>
      <c r="AP37" s="10">
        <v>0.626</v>
      </c>
      <c r="AQ37" s="11">
        <v>14</v>
      </c>
      <c r="AR37" s="11">
        <v>14760</v>
      </c>
      <c r="AS37" s="4"/>
      <c r="AT37" s="10">
        <v>0.55500000000000005</v>
      </c>
      <c r="AU37" s="11">
        <v>13</v>
      </c>
      <c r="AV37" s="11">
        <v>13620</v>
      </c>
      <c r="AW37" s="4"/>
      <c r="AX37" s="10">
        <v>0.59399999999999997</v>
      </c>
      <c r="AY37" s="11">
        <v>13</v>
      </c>
      <c r="AZ37" s="11">
        <v>14209</v>
      </c>
      <c r="BA37" s="4"/>
      <c r="BB37" s="10">
        <v>0.55300000000000005</v>
      </c>
      <c r="BC37" s="11">
        <v>14</v>
      </c>
      <c r="BD37" s="11">
        <v>14730</v>
      </c>
      <c r="BE37" s="4"/>
      <c r="BF37" s="10">
        <v>0.56200000000000006</v>
      </c>
      <c r="BG37" s="11">
        <v>8</v>
      </c>
      <c r="BH37" s="11">
        <v>7171</v>
      </c>
      <c r="BJ37" s="10">
        <v>0.58399999999999996</v>
      </c>
      <c r="BK37" s="11">
        <v>9</v>
      </c>
      <c r="BL37" s="11">
        <v>8018</v>
      </c>
    </row>
    <row r="38" spans="1:64" x14ac:dyDescent="0.2">
      <c r="A38" s="9"/>
      <c r="B38" s="10"/>
      <c r="C38" s="10"/>
      <c r="D38" s="10"/>
      <c r="E38" s="11"/>
      <c r="F38" s="11"/>
      <c r="G38" s="11"/>
      <c r="H38" s="11"/>
      <c r="I38" s="12"/>
      <c r="J38" s="11"/>
      <c r="K38" s="11"/>
      <c r="L38" s="12"/>
      <c r="M38" s="12"/>
      <c r="N38" s="10"/>
      <c r="O38" s="10"/>
      <c r="P38" s="10"/>
      <c r="Q38" s="11"/>
      <c r="R38" s="11"/>
      <c r="S38" s="11"/>
      <c r="T38" s="11"/>
      <c r="U38" s="12"/>
      <c r="V38" s="11"/>
      <c r="W38" s="11"/>
      <c r="X38" s="12"/>
      <c r="Y38" s="9"/>
      <c r="Z38" s="10"/>
      <c r="AA38" s="11"/>
      <c r="AB38" s="11"/>
      <c r="AC38" s="4"/>
      <c r="AD38" s="10"/>
      <c r="AE38" s="11"/>
      <c r="AF38" s="11"/>
      <c r="AG38" s="4"/>
      <c r="AH38" s="10"/>
      <c r="AI38" s="11"/>
      <c r="AJ38" s="11"/>
      <c r="AK38" s="4"/>
      <c r="AL38" s="10"/>
      <c r="AM38" s="11"/>
      <c r="AN38" s="11"/>
      <c r="AO38" s="4"/>
      <c r="AP38" s="10"/>
      <c r="AQ38" s="11"/>
      <c r="AR38" s="11"/>
      <c r="AS38" s="4"/>
      <c r="AT38" s="10"/>
      <c r="AU38" s="11"/>
      <c r="AV38" s="11"/>
      <c r="AW38" s="4"/>
      <c r="AX38" s="10"/>
      <c r="AY38" s="11"/>
      <c r="AZ38" s="11"/>
      <c r="BA38" s="4"/>
      <c r="BB38" s="10"/>
      <c r="BC38" s="11"/>
      <c r="BD38" s="11"/>
      <c r="BE38" s="4"/>
      <c r="BF38" s="10"/>
      <c r="BG38" s="11"/>
      <c r="BH38" s="11"/>
      <c r="BJ38" s="10"/>
      <c r="BK38" s="11"/>
      <c r="BL38" s="11"/>
    </row>
    <row r="39" spans="1:64" x14ac:dyDescent="0.2">
      <c r="A39" s="9" t="s">
        <v>0</v>
      </c>
      <c r="B39" s="10"/>
      <c r="C39" s="10">
        <v>0.70099999999999996</v>
      </c>
      <c r="D39" s="10">
        <f t="shared" ref="D39:D41" si="26">+B39-C39</f>
        <v>-0.70099999999999996</v>
      </c>
      <c r="E39" s="11"/>
      <c r="F39" s="11">
        <v>6</v>
      </c>
      <c r="G39" s="11">
        <v>7570.7999999999993</v>
      </c>
      <c r="H39" s="11">
        <f t="shared" ref="H39:H41" si="27">+K39*C39</f>
        <v>7570.7999999999993</v>
      </c>
      <c r="I39" s="12">
        <f>+(G39-H39)/H39*100</f>
        <v>0</v>
      </c>
      <c r="J39" s="11"/>
      <c r="K39" s="11">
        <v>10800</v>
      </c>
      <c r="L39" s="12">
        <f t="shared" ref="L39:L41" si="28">+(J39-K39)/K39*100</f>
        <v>-100</v>
      </c>
      <c r="M39" s="12"/>
      <c r="N39" s="10">
        <v>0.70099999999999996</v>
      </c>
      <c r="O39" s="10">
        <v>0.69599999999999995</v>
      </c>
      <c r="P39" s="10">
        <f t="shared" ref="P39:P41" si="29">+N39-O39</f>
        <v>5.0000000000000044E-3</v>
      </c>
      <c r="Q39" s="11">
        <v>6</v>
      </c>
      <c r="R39" s="11">
        <v>7</v>
      </c>
      <c r="S39" s="11">
        <f t="shared" ref="S39:T41" si="30">+V39*N39</f>
        <v>7570.7999999999993</v>
      </c>
      <c r="T39" s="11">
        <f t="shared" si="30"/>
        <v>9542.16</v>
      </c>
      <c r="U39" s="12">
        <f>+(S39-T39)/T39*100</f>
        <v>-20.65947332679394</v>
      </c>
      <c r="V39" s="11">
        <v>10800</v>
      </c>
      <c r="W39" s="11">
        <v>13710</v>
      </c>
      <c r="X39" s="12">
        <f t="shared" ref="X39:X41" si="31">+(V39-W39)/W39*100</f>
        <v>-21.225382932166301</v>
      </c>
      <c r="Y39" s="9"/>
      <c r="Z39" s="10">
        <v>0.69599999999999995</v>
      </c>
      <c r="AA39" s="11">
        <v>7</v>
      </c>
      <c r="AB39" s="11">
        <v>13710</v>
      </c>
      <c r="AC39" s="4"/>
      <c r="AD39" s="10">
        <v>0.73799999999999999</v>
      </c>
      <c r="AE39" s="11">
        <v>7</v>
      </c>
      <c r="AF39" s="11">
        <v>13406</v>
      </c>
      <c r="AG39" s="4"/>
      <c r="AH39" s="10">
        <v>0.73299999999999998</v>
      </c>
      <c r="AI39" s="11">
        <v>7</v>
      </c>
      <c r="AJ39" s="11">
        <v>13800</v>
      </c>
      <c r="AK39" s="4"/>
      <c r="AL39" s="10">
        <v>0.72699999999999998</v>
      </c>
      <c r="AM39" s="11">
        <v>7</v>
      </c>
      <c r="AN39" s="11">
        <v>13800</v>
      </c>
      <c r="AO39" s="4"/>
      <c r="AP39" s="10">
        <v>0.71199999999999997</v>
      </c>
      <c r="AQ39" s="11">
        <v>7</v>
      </c>
      <c r="AR39" s="11">
        <v>13640</v>
      </c>
      <c r="AS39" s="4"/>
      <c r="AT39" s="10">
        <v>0.59699999999999998</v>
      </c>
      <c r="AU39" s="11">
        <v>7</v>
      </c>
      <c r="AV39" s="11">
        <v>13866</v>
      </c>
      <c r="AW39" s="4"/>
      <c r="AX39" s="10">
        <v>0.59399999999999997</v>
      </c>
      <c r="AY39" s="11">
        <v>7</v>
      </c>
      <c r="AZ39" s="11">
        <v>13761</v>
      </c>
      <c r="BA39" s="4"/>
      <c r="BB39" s="10">
        <v>0.57099999999999995</v>
      </c>
      <c r="BC39" s="11">
        <v>6</v>
      </c>
      <c r="BD39" s="11">
        <v>12420</v>
      </c>
      <c r="BE39" s="4"/>
      <c r="BF39" s="10">
        <v>0.64400000000000002</v>
      </c>
      <c r="BG39" s="11">
        <v>5</v>
      </c>
      <c r="BH39" s="11">
        <v>11610</v>
      </c>
      <c r="BJ39" s="10">
        <v>0.72499999999999998</v>
      </c>
      <c r="BK39" s="11">
        <v>7</v>
      </c>
      <c r="BL39" s="11">
        <v>12716</v>
      </c>
    </row>
    <row r="40" spans="1:64" x14ac:dyDescent="0.2">
      <c r="A40" s="9" t="s">
        <v>32</v>
      </c>
      <c r="B40" s="10"/>
      <c r="C40" s="10">
        <v>0.65300000000000002</v>
      </c>
      <c r="D40" s="10">
        <f t="shared" si="26"/>
        <v>-0.65300000000000002</v>
      </c>
      <c r="E40" s="11"/>
      <c r="F40" s="11">
        <v>18</v>
      </c>
      <c r="G40" s="11">
        <v>33535.468000000001</v>
      </c>
      <c r="H40" s="11">
        <f t="shared" si="27"/>
        <v>33535.468000000001</v>
      </c>
      <c r="I40" s="12">
        <f>+(G40-H40)/H40*100</f>
        <v>0</v>
      </c>
      <c r="J40" s="11"/>
      <c r="K40" s="11">
        <v>51356</v>
      </c>
      <c r="L40" s="12">
        <f t="shared" si="28"/>
        <v>-100</v>
      </c>
      <c r="M40" s="12"/>
      <c r="N40" s="10">
        <v>0.65300000000000002</v>
      </c>
      <c r="O40" s="10">
        <v>0.61699999999999999</v>
      </c>
      <c r="P40" s="10">
        <f t="shared" si="29"/>
        <v>3.6000000000000032E-2</v>
      </c>
      <c r="Q40" s="11">
        <v>18</v>
      </c>
      <c r="R40" s="11">
        <v>21</v>
      </c>
      <c r="S40" s="11">
        <f t="shared" si="30"/>
        <v>33535.468000000001</v>
      </c>
      <c r="T40" s="11">
        <f t="shared" si="30"/>
        <v>44432.021000000001</v>
      </c>
      <c r="U40" s="12">
        <f>+(S40-T40)/T40*100</f>
        <v>-24.524099410197884</v>
      </c>
      <c r="V40" s="11">
        <v>51356</v>
      </c>
      <c r="W40" s="11">
        <v>72013</v>
      </c>
      <c r="X40" s="12">
        <f t="shared" si="31"/>
        <v>-28.685098523877635</v>
      </c>
      <c r="Y40" s="9"/>
      <c r="Z40" s="10">
        <v>0.61699999999999999</v>
      </c>
      <c r="AA40" s="11">
        <v>21</v>
      </c>
      <c r="AB40" s="11">
        <v>72013</v>
      </c>
      <c r="AC40" s="4"/>
      <c r="AD40" s="10">
        <v>0.64600000000000002</v>
      </c>
      <c r="AE40" s="11">
        <v>19</v>
      </c>
      <c r="AF40" s="11">
        <v>69463</v>
      </c>
      <c r="AG40" s="4"/>
      <c r="AH40" s="10">
        <v>0.57799999999999996</v>
      </c>
      <c r="AI40" s="11">
        <v>21</v>
      </c>
      <c r="AJ40" s="11">
        <v>74268</v>
      </c>
      <c r="AK40" s="4"/>
      <c r="AL40" s="10">
        <v>0.59599999999999997</v>
      </c>
      <c r="AM40" s="11">
        <v>20</v>
      </c>
      <c r="AN40" s="11">
        <v>74268</v>
      </c>
      <c r="AO40" s="4"/>
      <c r="AP40" s="10">
        <v>0.60499999999999998</v>
      </c>
      <c r="AQ40" s="11">
        <v>20</v>
      </c>
      <c r="AR40" s="11">
        <v>73833</v>
      </c>
      <c r="AS40" s="4"/>
      <c r="AT40" s="10">
        <v>0.55700000000000005</v>
      </c>
      <c r="AU40" s="11">
        <v>19</v>
      </c>
      <c r="AV40" s="11">
        <v>73286</v>
      </c>
      <c r="AW40" s="4"/>
      <c r="AX40" s="10">
        <v>0.65200000000000002</v>
      </c>
      <c r="AY40" s="11">
        <v>18</v>
      </c>
      <c r="AZ40" s="11">
        <v>65487</v>
      </c>
      <c r="BA40" s="4"/>
      <c r="BB40" s="10">
        <v>0.66700000000000004</v>
      </c>
      <c r="BC40" s="11">
        <v>18</v>
      </c>
      <c r="BD40" s="11">
        <v>62730</v>
      </c>
      <c r="BE40" s="4"/>
      <c r="BF40" s="10">
        <v>0.64</v>
      </c>
      <c r="BG40" s="11">
        <v>16</v>
      </c>
      <c r="BH40" s="11">
        <v>64426</v>
      </c>
      <c r="BJ40" s="10">
        <v>0.67900000000000005</v>
      </c>
      <c r="BK40" s="11">
        <v>16</v>
      </c>
      <c r="BL40" s="11">
        <v>55295</v>
      </c>
    </row>
    <row r="41" spans="1:64" x14ac:dyDescent="0.2">
      <c r="A41" s="9" t="s">
        <v>1</v>
      </c>
      <c r="B41" s="10"/>
      <c r="C41" s="10">
        <v>0.57499999999999996</v>
      </c>
      <c r="D41" s="10">
        <f t="shared" si="26"/>
        <v>-0.57499999999999996</v>
      </c>
      <c r="E41" s="11"/>
      <c r="F41" s="11">
        <v>5</v>
      </c>
      <c r="G41" s="11">
        <v>3139.4999999999995</v>
      </c>
      <c r="H41" s="11">
        <f t="shared" si="27"/>
        <v>3139.4999999999995</v>
      </c>
      <c r="I41" s="12">
        <f>+(G41-H41)/H41*100</f>
        <v>0</v>
      </c>
      <c r="J41" s="11"/>
      <c r="K41" s="11">
        <v>5460</v>
      </c>
      <c r="L41" s="12">
        <f t="shared" si="28"/>
        <v>-100</v>
      </c>
      <c r="M41" s="12"/>
      <c r="N41" s="10">
        <v>0.57499999999999996</v>
      </c>
      <c r="O41" s="10">
        <v>0.61099999999999999</v>
      </c>
      <c r="P41" s="10">
        <f t="shared" si="29"/>
        <v>-3.6000000000000032E-2</v>
      </c>
      <c r="Q41" s="11">
        <v>5</v>
      </c>
      <c r="R41" s="11">
        <v>5</v>
      </c>
      <c r="S41" s="11">
        <f t="shared" si="30"/>
        <v>3139.4999999999995</v>
      </c>
      <c r="T41" s="11">
        <f t="shared" si="30"/>
        <v>3336.06</v>
      </c>
      <c r="U41" s="12">
        <f>+(S41-T41)/T41*100</f>
        <v>-5.8919803600654781</v>
      </c>
      <c r="V41" s="11">
        <v>5460</v>
      </c>
      <c r="W41" s="11">
        <v>5460</v>
      </c>
      <c r="X41" s="12">
        <f t="shared" si="31"/>
        <v>0</v>
      </c>
      <c r="Y41" s="9"/>
      <c r="Z41" s="10">
        <v>0.61099999999999999</v>
      </c>
      <c r="AA41" s="11">
        <v>5</v>
      </c>
      <c r="AB41" s="11">
        <v>5460</v>
      </c>
      <c r="AC41" s="4"/>
      <c r="AD41" s="10">
        <v>0.53800000000000003</v>
      </c>
      <c r="AE41" s="11">
        <v>5</v>
      </c>
      <c r="AF41" s="11">
        <v>5520</v>
      </c>
      <c r="AG41" s="4"/>
      <c r="AH41" s="10">
        <v>0.59299999999999997</v>
      </c>
      <c r="AI41" s="11">
        <v>5</v>
      </c>
      <c r="AJ41" s="11">
        <v>2220</v>
      </c>
      <c r="AK41" s="4"/>
      <c r="AL41" s="10">
        <v>0.33400000000000002</v>
      </c>
      <c r="AM41" s="11">
        <v>3</v>
      </c>
      <c r="AN41" s="11">
        <v>2220</v>
      </c>
      <c r="AO41" s="4"/>
      <c r="AP41" s="10">
        <v>0.48299999999999998</v>
      </c>
      <c r="AQ41" s="11">
        <v>2</v>
      </c>
      <c r="AR41" s="11">
        <v>2190</v>
      </c>
      <c r="AS41" s="4"/>
      <c r="AT41" s="10">
        <v>0.36099999999999999</v>
      </c>
      <c r="AU41" s="11">
        <v>2</v>
      </c>
      <c r="AV41" s="11">
        <v>1800</v>
      </c>
      <c r="AW41" s="4"/>
      <c r="AX41" s="10">
        <v>0.436</v>
      </c>
      <c r="AY41" s="11">
        <v>2</v>
      </c>
      <c r="AZ41" s="11">
        <v>1800</v>
      </c>
      <c r="BA41" s="4"/>
      <c r="BB41" s="10">
        <v>0.49</v>
      </c>
      <c r="BC41" s="11">
        <v>2</v>
      </c>
      <c r="BD41" s="11">
        <v>1800</v>
      </c>
      <c r="BE41" s="4"/>
      <c r="BF41" s="10">
        <v>0.51600000000000001</v>
      </c>
      <c r="BG41" s="11">
        <v>2</v>
      </c>
      <c r="BH41" s="11">
        <v>1817</v>
      </c>
      <c r="BJ41" s="10">
        <v>0.64500000000000002</v>
      </c>
      <c r="BK41" s="11">
        <v>2</v>
      </c>
      <c r="BL41" s="11">
        <v>1800</v>
      </c>
    </row>
    <row r="44" spans="1:64" x14ac:dyDescent="0.2">
      <c r="A44" s="4"/>
      <c r="B44" s="17" t="s">
        <v>57</v>
      </c>
      <c r="C44" s="17"/>
      <c r="D44" s="17"/>
      <c r="E44" s="17"/>
      <c r="F44" s="17"/>
      <c r="G44" s="17"/>
      <c r="H44" s="17"/>
      <c r="I44" s="17"/>
      <c r="J44" s="17"/>
      <c r="K44" s="6"/>
      <c r="L44" s="6"/>
      <c r="M44" s="6"/>
      <c r="N44" s="17" t="s">
        <v>58</v>
      </c>
      <c r="O44" s="17"/>
      <c r="P44" s="17"/>
      <c r="Q44" s="17"/>
      <c r="R44" s="17"/>
      <c r="S44" s="17"/>
      <c r="T44" s="17"/>
      <c r="U44" s="17"/>
      <c r="V44" s="17"/>
      <c r="W44" s="6"/>
      <c r="X44" s="6"/>
      <c r="Y44" s="4"/>
      <c r="Z44" s="17" t="s">
        <v>59</v>
      </c>
      <c r="AA44" s="5"/>
      <c r="AB44" s="5"/>
      <c r="AC44" s="4"/>
      <c r="AD44" s="17" t="s">
        <v>60</v>
      </c>
      <c r="AE44" s="5"/>
      <c r="AF44" s="5"/>
      <c r="AG44" s="4"/>
      <c r="AH44" s="17" t="s">
        <v>61</v>
      </c>
      <c r="AI44" s="5"/>
      <c r="AJ44" s="5"/>
      <c r="AK44" s="4"/>
      <c r="AL44" s="17" t="s">
        <v>62</v>
      </c>
      <c r="AM44" s="5"/>
      <c r="AN44" s="5"/>
      <c r="AO44" s="4"/>
      <c r="AP44" s="17" t="s">
        <v>63</v>
      </c>
      <c r="AQ44" s="5"/>
      <c r="AR44" s="5"/>
      <c r="AS44" s="4"/>
      <c r="AT44" s="17" t="s">
        <v>64</v>
      </c>
      <c r="AU44" s="5"/>
      <c r="AV44" s="5"/>
      <c r="AW44" s="4"/>
      <c r="AX44" s="17" t="s">
        <v>65</v>
      </c>
      <c r="AY44" s="5"/>
      <c r="AZ44" s="5"/>
      <c r="BA44" s="4"/>
      <c r="BB44" s="17" t="s">
        <v>66</v>
      </c>
      <c r="BC44" s="5"/>
      <c r="BD44" s="5"/>
      <c r="BE44" s="4"/>
      <c r="BF44" s="17" t="s">
        <v>67</v>
      </c>
      <c r="BG44" s="5"/>
      <c r="BH44" s="5"/>
      <c r="BI44" s="4"/>
      <c r="BJ44" s="17" t="s">
        <v>68</v>
      </c>
      <c r="BK44" s="5"/>
      <c r="BL44" s="5"/>
    </row>
    <row r="45" spans="1:64" ht="45" x14ac:dyDescent="0.2">
      <c r="A45" s="4"/>
      <c r="B45" s="7" t="s">
        <v>15</v>
      </c>
      <c r="C45" s="7" t="s">
        <v>16</v>
      </c>
      <c r="D45" s="8" t="s">
        <v>17</v>
      </c>
      <c r="E45" s="8" t="s">
        <v>18</v>
      </c>
      <c r="F45" s="8" t="s">
        <v>19</v>
      </c>
      <c r="G45" s="8" t="s">
        <v>20</v>
      </c>
      <c r="H45" s="8" t="s">
        <v>21</v>
      </c>
      <c r="I45" s="8" t="s">
        <v>22</v>
      </c>
      <c r="J45" s="8" t="s">
        <v>23</v>
      </c>
      <c r="K45" s="8" t="s">
        <v>23</v>
      </c>
      <c r="L45" s="8" t="s">
        <v>22</v>
      </c>
      <c r="M45" s="8"/>
      <c r="N45" s="7" t="s">
        <v>15</v>
      </c>
      <c r="O45" s="7" t="s">
        <v>16</v>
      </c>
      <c r="P45" s="8" t="s">
        <v>17</v>
      </c>
      <c r="Q45" s="8" t="s">
        <v>18</v>
      </c>
      <c r="R45" s="8" t="s">
        <v>19</v>
      </c>
      <c r="S45" s="8" t="s">
        <v>20</v>
      </c>
      <c r="T45" s="8" t="s">
        <v>21</v>
      </c>
      <c r="U45" s="8" t="s">
        <v>22</v>
      </c>
      <c r="V45" s="8" t="s">
        <v>23</v>
      </c>
      <c r="W45" s="8" t="s">
        <v>25</v>
      </c>
      <c r="X45" s="8" t="s">
        <v>22</v>
      </c>
      <c r="Y45" s="4"/>
      <c r="Z45" s="7" t="s">
        <v>2</v>
      </c>
      <c r="AA45" s="8" t="s">
        <v>26</v>
      </c>
      <c r="AB45" s="8" t="s">
        <v>27</v>
      </c>
      <c r="AC45" s="4"/>
      <c r="AD45" s="7" t="s">
        <v>2</v>
      </c>
      <c r="AE45" s="8" t="s">
        <v>26</v>
      </c>
      <c r="AF45" s="8" t="s">
        <v>27</v>
      </c>
      <c r="AG45" s="4"/>
      <c r="AH45" s="7" t="s">
        <v>2</v>
      </c>
      <c r="AI45" s="8" t="s">
        <v>26</v>
      </c>
      <c r="AJ45" s="8" t="s">
        <v>27</v>
      </c>
      <c r="AK45" s="4"/>
      <c r="AL45" s="7" t="s">
        <v>2</v>
      </c>
      <c r="AM45" s="8" t="s">
        <v>26</v>
      </c>
      <c r="AN45" s="8" t="s">
        <v>27</v>
      </c>
      <c r="AO45" s="4"/>
      <c r="AP45" s="7" t="s">
        <v>2</v>
      </c>
      <c r="AQ45" s="8" t="s">
        <v>26</v>
      </c>
      <c r="AR45" s="8" t="s">
        <v>27</v>
      </c>
      <c r="AS45" s="4"/>
      <c r="AT45" s="7" t="s">
        <v>2</v>
      </c>
      <c r="AU45" s="8" t="s">
        <v>26</v>
      </c>
      <c r="AV45" s="8" t="s">
        <v>27</v>
      </c>
      <c r="AW45" s="4"/>
      <c r="AX45" s="7" t="s">
        <v>2</v>
      </c>
      <c r="AY45" s="8" t="s">
        <v>26</v>
      </c>
      <c r="AZ45" s="8" t="s">
        <v>27</v>
      </c>
      <c r="BA45" s="4"/>
      <c r="BB45" s="7" t="s">
        <v>2</v>
      </c>
      <c r="BC45" s="8" t="s">
        <v>26</v>
      </c>
      <c r="BD45" s="8" t="s">
        <v>27</v>
      </c>
      <c r="BE45" s="4"/>
      <c r="BF45" s="7" t="s">
        <v>2</v>
      </c>
      <c r="BG45" s="8" t="s">
        <v>26</v>
      </c>
      <c r="BH45" s="8" t="s">
        <v>27</v>
      </c>
      <c r="BI45" s="4"/>
      <c r="BJ45" s="7" t="s">
        <v>2</v>
      </c>
      <c r="BK45" s="8" t="s">
        <v>26</v>
      </c>
      <c r="BL45" s="8" t="s">
        <v>27</v>
      </c>
    </row>
    <row r="46" spans="1:64" x14ac:dyDescent="0.2">
      <c r="A46" s="9" t="s">
        <v>28</v>
      </c>
      <c r="B46" s="10"/>
      <c r="C46" s="10">
        <v>0.505</v>
      </c>
      <c r="D46" s="10">
        <f>+B46-C46</f>
        <v>-0.505</v>
      </c>
      <c r="E46" s="11"/>
      <c r="F46" s="11">
        <v>27</v>
      </c>
      <c r="G46" s="18"/>
      <c r="H46" s="18">
        <v>31118</v>
      </c>
      <c r="I46" s="12">
        <f>+(G46-H46)/H46*100</f>
        <v>-100</v>
      </c>
      <c r="J46" s="18"/>
      <c r="K46" s="18">
        <v>61663</v>
      </c>
      <c r="L46" s="12">
        <f>+(J46-K46)/K46*100</f>
        <v>-100</v>
      </c>
      <c r="M46" s="12"/>
      <c r="N46" s="10">
        <v>0.505</v>
      </c>
      <c r="O46" s="10">
        <v>0.52500000000000002</v>
      </c>
      <c r="P46" s="10">
        <f>+N46-O46</f>
        <v>-2.0000000000000018E-2</v>
      </c>
      <c r="Q46" s="11">
        <v>27</v>
      </c>
      <c r="R46" s="11">
        <v>31</v>
      </c>
      <c r="S46" s="18">
        <v>31118</v>
      </c>
      <c r="T46" s="11">
        <f>+W46*O46</f>
        <v>45753.75</v>
      </c>
      <c r="U46" s="12">
        <f>+(S46-T46)/T46*100</f>
        <v>-31.988088408053983</v>
      </c>
      <c r="V46" s="18">
        <v>61663</v>
      </c>
      <c r="W46" s="11">
        <v>87150</v>
      </c>
      <c r="X46" s="12">
        <f>+(V46-W46)/W46*100</f>
        <v>-29.244979919678716</v>
      </c>
      <c r="Y46" s="9"/>
      <c r="Z46" s="10">
        <v>0.52500000000000002</v>
      </c>
      <c r="AA46" s="11">
        <v>31</v>
      </c>
      <c r="AB46" s="11">
        <v>87150</v>
      </c>
      <c r="AC46" s="4"/>
      <c r="AD46" s="10">
        <v>0.498</v>
      </c>
      <c r="AE46" s="11">
        <v>27</v>
      </c>
      <c r="AF46" s="11">
        <v>84710</v>
      </c>
      <c r="AG46" s="4"/>
      <c r="AH46" s="10">
        <v>0.503</v>
      </c>
      <c r="AI46" s="11">
        <v>28</v>
      </c>
      <c r="AJ46" s="11">
        <v>81889</v>
      </c>
      <c r="AK46" s="4"/>
      <c r="AL46" s="10">
        <v>0.496</v>
      </c>
      <c r="AM46" s="11">
        <v>27</v>
      </c>
      <c r="AN46" s="11">
        <v>79334</v>
      </c>
      <c r="AO46" s="4"/>
      <c r="AP46" s="10">
        <v>0.53</v>
      </c>
      <c r="AQ46" s="11">
        <v>26</v>
      </c>
      <c r="AR46" s="11">
        <v>87747</v>
      </c>
      <c r="AS46" s="4"/>
      <c r="AT46" s="10">
        <v>0.45300000000000001</v>
      </c>
      <c r="AU46" s="11">
        <v>25</v>
      </c>
      <c r="AV46" s="11">
        <v>86941</v>
      </c>
      <c r="AW46" s="4"/>
      <c r="AX46" s="10">
        <v>0.502</v>
      </c>
      <c r="AY46" s="11">
        <v>22</v>
      </c>
      <c r="AZ46" s="11">
        <v>70922</v>
      </c>
      <c r="BA46" s="4"/>
      <c r="BB46" s="10" t="s">
        <v>69</v>
      </c>
      <c r="BC46" s="11">
        <v>20</v>
      </c>
      <c r="BD46" s="11">
        <v>70251</v>
      </c>
      <c r="BE46" s="4"/>
      <c r="BF46" s="10">
        <v>0.50900000000000001</v>
      </c>
      <c r="BG46" s="11">
        <v>22</v>
      </c>
      <c r="BH46" s="11">
        <v>73472</v>
      </c>
      <c r="BI46" s="4"/>
      <c r="BJ46" s="10">
        <v>0.56000000000000005</v>
      </c>
      <c r="BK46" s="11">
        <v>23</v>
      </c>
      <c r="BL46" s="11">
        <v>70905</v>
      </c>
    </row>
    <row r="47" spans="1:64" x14ac:dyDescent="0.2">
      <c r="A47" s="9"/>
      <c r="B47" s="10"/>
      <c r="C47" s="10"/>
      <c r="D47" s="10"/>
      <c r="E47" s="11"/>
      <c r="F47" s="11"/>
      <c r="G47" s="11"/>
      <c r="H47" s="11"/>
      <c r="I47" s="12"/>
      <c r="J47" s="11"/>
      <c r="K47" s="11"/>
      <c r="L47" s="12"/>
      <c r="M47" s="12"/>
      <c r="N47" s="10"/>
      <c r="O47" s="10"/>
      <c r="P47" s="10"/>
      <c r="Q47" s="11"/>
      <c r="R47" s="11"/>
      <c r="S47" s="11"/>
      <c r="T47" s="10"/>
      <c r="U47" s="12"/>
      <c r="V47" s="11"/>
      <c r="W47" s="11"/>
      <c r="X47" s="12"/>
      <c r="Y47" s="9"/>
      <c r="Z47" s="10"/>
      <c r="AA47" s="11"/>
      <c r="AB47" s="11"/>
      <c r="AC47" s="4"/>
      <c r="AD47" s="10"/>
      <c r="AE47" s="11"/>
      <c r="AF47" s="11"/>
      <c r="AG47" s="4"/>
      <c r="AH47" s="10"/>
      <c r="AI47" s="11"/>
      <c r="AJ47" s="11"/>
      <c r="AK47" s="4"/>
      <c r="AL47" s="10"/>
      <c r="AM47" s="11"/>
      <c r="AN47" s="11"/>
      <c r="AO47" s="4"/>
      <c r="AP47" s="10"/>
      <c r="AQ47" s="11"/>
      <c r="AR47" s="11"/>
      <c r="AS47" s="4"/>
      <c r="AT47" s="10"/>
      <c r="AU47" s="11"/>
      <c r="AV47" s="11"/>
      <c r="AW47" s="4"/>
      <c r="AX47" s="10"/>
      <c r="AY47" s="11"/>
      <c r="AZ47" s="11"/>
      <c r="BA47" s="4"/>
      <c r="BB47" s="10"/>
      <c r="BC47" s="11"/>
      <c r="BD47" s="11"/>
      <c r="BE47" s="4"/>
      <c r="BF47" s="10"/>
      <c r="BG47" s="11"/>
      <c r="BH47" s="11"/>
      <c r="BI47" s="4"/>
      <c r="BJ47" s="10"/>
      <c r="BK47" s="14"/>
      <c r="BL47" s="11"/>
    </row>
    <row r="48" spans="1:64" x14ac:dyDescent="0.2">
      <c r="A48" s="9" t="s">
        <v>29</v>
      </c>
      <c r="B48" s="10"/>
      <c r="C48" s="10">
        <v>0.48399999999999999</v>
      </c>
      <c r="D48" s="10">
        <f t="shared" ref="D48:D50" si="32">+B48-C48</f>
        <v>-0.48399999999999999</v>
      </c>
      <c r="E48" s="11"/>
      <c r="F48" s="11">
        <v>5</v>
      </c>
      <c r="G48" s="11"/>
      <c r="H48" s="11">
        <v>34937</v>
      </c>
      <c r="I48" s="12">
        <f>+(G48-H48)/H48*100</f>
        <v>-100</v>
      </c>
      <c r="J48" s="11"/>
      <c r="K48" s="11">
        <v>16909</v>
      </c>
      <c r="L48" s="12">
        <f t="shared" ref="L48:L50" si="33">+(J48-K48)/K48*100</f>
        <v>-100</v>
      </c>
      <c r="M48" s="12"/>
      <c r="N48" s="10">
        <v>0.48399999999999999</v>
      </c>
      <c r="O48" s="10">
        <v>0.53600000000000003</v>
      </c>
      <c r="P48" s="10">
        <f t="shared" ref="P48:P50" si="34">+N48-O48</f>
        <v>-5.2000000000000046E-2</v>
      </c>
      <c r="Q48" s="11">
        <v>5</v>
      </c>
      <c r="R48" s="11">
        <v>7</v>
      </c>
      <c r="S48" s="11">
        <v>34937</v>
      </c>
      <c r="T48" s="11">
        <f>+W48*O48</f>
        <v>30772.832000000002</v>
      </c>
      <c r="U48" s="12">
        <f>+(S48-T48)/T48*100</f>
        <v>13.531962219141864</v>
      </c>
      <c r="V48" s="11">
        <v>16909</v>
      </c>
      <c r="W48" s="11">
        <v>57412</v>
      </c>
      <c r="X48" s="12">
        <f t="shared" ref="X48:X50" si="35">+(V48-W48)/W48*100</f>
        <v>-70.547969065700556</v>
      </c>
      <c r="Y48" s="9"/>
      <c r="Z48" s="10">
        <v>0.53600000000000003</v>
      </c>
      <c r="AA48" s="11">
        <v>7</v>
      </c>
      <c r="AB48" s="11">
        <v>57412</v>
      </c>
      <c r="AC48" s="4"/>
      <c r="AD48" s="10">
        <v>0.47399999999999998</v>
      </c>
      <c r="AE48" s="11">
        <v>7</v>
      </c>
      <c r="AF48" s="11">
        <v>59024</v>
      </c>
      <c r="AG48" s="4"/>
      <c r="AH48" s="10">
        <v>0.48099999999999998</v>
      </c>
      <c r="AI48" s="11">
        <v>7</v>
      </c>
      <c r="AJ48" s="11">
        <v>56175</v>
      </c>
      <c r="AK48" s="4"/>
      <c r="AL48" s="10">
        <v>0.52400000000000002</v>
      </c>
      <c r="AM48" s="11">
        <v>6</v>
      </c>
      <c r="AN48" s="11">
        <v>51894</v>
      </c>
      <c r="AO48" s="4"/>
      <c r="AP48" s="10">
        <v>0.52600000000000002</v>
      </c>
      <c r="AQ48" s="11">
        <v>6</v>
      </c>
      <c r="AR48" s="11">
        <v>54821</v>
      </c>
      <c r="AS48" s="4"/>
      <c r="AT48" s="10">
        <v>0.39600000000000002</v>
      </c>
      <c r="AU48" s="11">
        <v>6</v>
      </c>
      <c r="AV48" s="11">
        <v>54684</v>
      </c>
      <c r="AW48" s="4"/>
      <c r="AX48" s="10">
        <v>0.52400000000000002</v>
      </c>
      <c r="AY48" s="11">
        <v>5</v>
      </c>
      <c r="AZ48" s="11">
        <v>45074</v>
      </c>
      <c r="BA48" s="4"/>
      <c r="BB48" s="10" t="s">
        <v>70</v>
      </c>
      <c r="BC48" s="11">
        <v>5</v>
      </c>
      <c r="BD48" s="11">
        <v>44516</v>
      </c>
      <c r="BE48" s="4"/>
      <c r="BF48" s="10">
        <v>0.50600000000000001</v>
      </c>
      <c r="BG48" s="11">
        <v>6</v>
      </c>
      <c r="BH48" s="11">
        <v>45291</v>
      </c>
      <c r="BI48" s="4"/>
      <c r="BJ48" s="10">
        <v>0.55000000000000004</v>
      </c>
      <c r="BK48" s="11">
        <v>6</v>
      </c>
      <c r="BL48" s="11">
        <v>46965</v>
      </c>
    </row>
    <row r="49" spans="1:64" x14ac:dyDescent="0.2">
      <c r="A49" s="9" t="s">
        <v>30</v>
      </c>
      <c r="B49" s="10"/>
      <c r="C49" s="10">
        <v>0.435</v>
      </c>
      <c r="D49" s="10">
        <f t="shared" si="32"/>
        <v>-0.435</v>
      </c>
      <c r="E49" s="11"/>
      <c r="F49" s="11">
        <v>7</v>
      </c>
      <c r="G49" s="11"/>
      <c r="H49" s="11">
        <v>5937</v>
      </c>
      <c r="I49" s="12">
        <f>+(G49-H49)/H49*100</f>
        <v>-100</v>
      </c>
      <c r="J49" s="11"/>
      <c r="K49" s="11">
        <v>13648</v>
      </c>
      <c r="L49" s="12">
        <f t="shared" si="33"/>
        <v>-100</v>
      </c>
      <c r="M49" s="12"/>
      <c r="N49" s="10">
        <v>0.435</v>
      </c>
      <c r="O49" s="10">
        <v>0.46600000000000003</v>
      </c>
      <c r="P49" s="10">
        <f t="shared" si="34"/>
        <v>-3.1000000000000028E-2</v>
      </c>
      <c r="Q49" s="11">
        <v>7</v>
      </c>
      <c r="R49" s="11">
        <v>9</v>
      </c>
      <c r="S49" s="11">
        <v>5937</v>
      </c>
      <c r="T49" s="11">
        <f>+W49*O49</f>
        <v>7763.56</v>
      </c>
      <c r="U49" s="12">
        <f>+(S49-T49)/T49*100</f>
        <v>-23.527350854504895</v>
      </c>
      <c r="V49" s="11">
        <v>13648</v>
      </c>
      <c r="W49" s="11">
        <v>16660</v>
      </c>
      <c r="X49" s="12">
        <f t="shared" si="35"/>
        <v>-18.07923169267707</v>
      </c>
      <c r="Y49" s="9"/>
      <c r="Z49" s="10">
        <v>0.46600000000000003</v>
      </c>
      <c r="AA49" s="11">
        <v>9</v>
      </c>
      <c r="AB49" s="11">
        <v>16660</v>
      </c>
      <c r="AC49" s="4"/>
      <c r="AD49" s="10">
        <v>0.56100000000000005</v>
      </c>
      <c r="AE49" s="11">
        <v>8</v>
      </c>
      <c r="AF49" s="11">
        <v>13494</v>
      </c>
      <c r="AG49" s="4"/>
      <c r="AH49" s="10">
        <v>0.48599999999999999</v>
      </c>
      <c r="AI49" s="11">
        <v>9</v>
      </c>
      <c r="AJ49" s="11">
        <v>15423</v>
      </c>
      <c r="AK49" s="4"/>
      <c r="AL49" s="10">
        <v>0.40699999999999997</v>
      </c>
      <c r="AM49" s="11">
        <v>9</v>
      </c>
      <c r="AN49" s="11">
        <v>17342</v>
      </c>
      <c r="AO49" s="4"/>
      <c r="AP49" s="10">
        <v>0.54100000000000004</v>
      </c>
      <c r="AQ49" s="11">
        <v>9</v>
      </c>
      <c r="AR49" s="11">
        <v>19931</v>
      </c>
      <c r="AS49" s="4"/>
      <c r="AT49" s="10">
        <v>0.57199999999999995</v>
      </c>
      <c r="AU49" s="11">
        <v>9</v>
      </c>
      <c r="AV49" s="11">
        <v>19973</v>
      </c>
      <c r="AW49" s="4"/>
      <c r="AX49" s="10">
        <v>0.40500000000000003</v>
      </c>
      <c r="AY49" s="11">
        <v>8</v>
      </c>
      <c r="AZ49" s="11">
        <v>15006</v>
      </c>
      <c r="BA49" s="4"/>
      <c r="BB49" s="10" t="s">
        <v>71</v>
      </c>
      <c r="BC49" s="11">
        <v>6</v>
      </c>
      <c r="BD49" s="11">
        <v>16262</v>
      </c>
      <c r="BE49" s="4"/>
      <c r="BF49" s="10">
        <v>0.49</v>
      </c>
      <c r="BG49" s="11">
        <v>9</v>
      </c>
      <c r="BH49" s="11">
        <v>21695</v>
      </c>
      <c r="BI49" s="4"/>
      <c r="BJ49" s="10">
        <v>0.59299999999999997</v>
      </c>
      <c r="BK49" s="11">
        <v>10</v>
      </c>
      <c r="BL49" s="11">
        <v>18243</v>
      </c>
    </row>
    <row r="50" spans="1:64" x14ac:dyDescent="0.2">
      <c r="A50" s="9" t="s">
        <v>31</v>
      </c>
      <c r="B50" s="10"/>
      <c r="C50" s="10">
        <v>0.63200000000000001</v>
      </c>
      <c r="D50" s="10">
        <f t="shared" si="32"/>
        <v>-0.63200000000000001</v>
      </c>
      <c r="E50" s="11"/>
      <c r="F50" s="11">
        <v>15</v>
      </c>
      <c r="G50" s="19"/>
      <c r="H50" s="19">
        <v>8271</v>
      </c>
      <c r="I50" s="12">
        <f>+(G50-H50)/H50*100</f>
        <v>-100</v>
      </c>
      <c r="J50" s="19"/>
      <c r="K50" s="19">
        <v>13078</v>
      </c>
      <c r="L50" s="12">
        <f t="shared" si="33"/>
        <v>-100</v>
      </c>
      <c r="M50" s="12"/>
      <c r="N50" s="10">
        <v>0.63200000000000001</v>
      </c>
      <c r="O50" s="10">
        <v>0.55400000000000005</v>
      </c>
      <c r="P50" s="10">
        <f t="shared" si="34"/>
        <v>7.7999999999999958E-2</v>
      </c>
      <c r="Q50" s="11">
        <v>15</v>
      </c>
      <c r="R50" s="11">
        <v>15</v>
      </c>
      <c r="S50" s="19">
        <v>8271</v>
      </c>
      <c r="T50" s="11">
        <f>+W50*O50</f>
        <v>7245.2120000000004</v>
      </c>
      <c r="U50" s="12">
        <f>+(S50-T50)/T50*100</f>
        <v>14.158150237701802</v>
      </c>
      <c r="V50" s="19">
        <v>13078</v>
      </c>
      <c r="W50" s="11">
        <v>13078</v>
      </c>
      <c r="X50" s="12">
        <f t="shared" si="35"/>
        <v>0</v>
      </c>
      <c r="Y50" s="9"/>
      <c r="Z50" s="10">
        <v>0.55400000000000005</v>
      </c>
      <c r="AA50" s="11">
        <v>15</v>
      </c>
      <c r="AB50" s="11">
        <v>13078</v>
      </c>
      <c r="AC50" s="4"/>
      <c r="AD50" s="10">
        <v>0.54200000000000004</v>
      </c>
      <c r="AE50" s="11">
        <v>12</v>
      </c>
      <c r="AF50" s="11">
        <v>12192</v>
      </c>
      <c r="AG50" s="4"/>
      <c r="AH50" s="10">
        <v>0.64700000000000002</v>
      </c>
      <c r="AI50" s="11">
        <v>12</v>
      </c>
      <c r="AJ50" s="11">
        <v>10291</v>
      </c>
      <c r="AK50" s="4"/>
      <c r="AL50" s="10">
        <v>0.50900000000000001</v>
      </c>
      <c r="AM50" s="11">
        <v>12</v>
      </c>
      <c r="AN50" s="11">
        <v>10098</v>
      </c>
      <c r="AO50" s="4"/>
      <c r="AP50" s="10">
        <v>0.53100000000000003</v>
      </c>
      <c r="AQ50" s="11">
        <v>11</v>
      </c>
      <c r="AR50" s="11">
        <v>13535</v>
      </c>
      <c r="AS50" s="4"/>
      <c r="AT50" s="10">
        <v>0.51400000000000001</v>
      </c>
      <c r="AU50" s="11">
        <v>10</v>
      </c>
      <c r="AV50" s="11">
        <v>12284</v>
      </c>
      <c r="AW50" s="4"/>
      <c r="AX50" s="10">
        <v>0.54900000000000004</v>
      </c>
      <c r="AY50" s="11">
        <v>9</v>
      </c>
      <c r="AZ50" s="11">
        <v>10842</v>
      </c>
      <c r="BA50" s="4"/>
      <c r="BB50" s="10" t="s">
        <v>72</v>
      </c>
      <c r="BC50" s="11">
        <v>9</v>
      </c>
      <c r="BD50" s="11">
        <v>9473</v>
      </c>
      <c r="BE50" s="4"/>
      <c r="BF50" s="10">
        <v>0.59099999999999997</v>
      </c>
      <c r="BG50" s="11">
        <v>7</v>
      </c>
      <c r="BH50" s="11">
        <v>6486</v>
      </c>
      <c r="BI50" s="4"/>
      <c r="BJ50" s="10">
        <v>0.57099999999999995</v>
      </c>
      <c r="BK50" s="11">
        <v>7</v>
      </c>
      <c r="BL50" s="11">
        <v>6665</v>
      </c>
    </row>
    <row r="51" spans="1:64" x14ac:dyDescent="0.2">
      <c r="A51" s="9"/>
      <c r="B51" s="10"/>
      <c r="C51" s="10"/>
      <c r="D51" s="10"/>
      <c r="E51" s="11"/>
      <c r="F51" s="11"/>
      <c r="G51" s="11"/>
      <c r="H51" s="11"/>
      <c r="I51" s="12"/>
      <c r="J51" s="11"/>
      <c r="K51" s="11"/>
      <c r="L51" s="12"/>
      <c r="M51" s="12"/>
      <c r="N51" s="10"/>
      <c r="O51" s="10"/>
      <c r="P51" s="10"/>
      <c r="Q51" s="11"/>
      <c r="R51" s="11"/>
      <c r="S51" s="11"/>
      <c r="T51" s="11"/>
      <c r="U51" s="12"/>
      <c r="V51" s="11"/>
      <c r="W51" s="11"/>
      <c r="X51" s="12"/>
      <c r="Y51" s="9"/>
      <c r="Z51" s="10"/>
      <c r="AA51" s="11"/>
      <c r="AB51" s="11"/>
      <c r="AC51" s="4"/>
      <c r="AD51" s="10"/>
      <c r="AE51" s="11"/>
      <c r="AF51" s="11"/>
      <c r="AG51" s="4"/>
      <c r="AH51" s="10"/>
      <c r="AI51" s="11"/>
      <c r="AJ51" s="11"/>
      <c r="AK51" s="4"/>
      <c r="AL51" s="10"/>
      <c r="AM51" s="11"/>
      <c r="AN51" s="11"/>
      <c r="AO51" s="4"/>
      <c r="AP51" s="10"/>
      <c r="AQ51" s="11"/>
      <c r="AR51" s="11"/>
      <c r="AS51" s="4"/>
      <c r="AT51" s="10"/>
      <c r="AU51" s="11"/>
      <c r="AV51" s="11"/>
      <c r="AW51" s="4"/>
      <c r="AX51" s="10"/>
      <c r="AY51" s="11"/>
      <c r="AZ51" s="11"/>
      <c r="BA51" s="4"/>
      <c r="BB51" s="10"/>
      <c r="BC51" s="11"/>
      <c r="BD51" s="11"/>
      <c r="BE51" s="4"/>
      <c r="BF51" s="10"/>
      <c r="BG51" s="11"/>
      <c r="BH51" s="11"/>
      <c r="BI51" s="4"/>
      <c r="BJ51" s="10"/>
      <c r="BK51" s="11"/>
      <c r="BL51" s="11"/>
    </row>
    <row r="52" spans="1:64" x14ac:dyDescent="0.2">
      <c r="A52" s="9" t="s">
        <v>0</v>
      </c>
      <c r="B52" s="10"/>
      <c r="C52" s="10">
        <v>0.54600000000000004</v>
      </c>
      <c r="D52" s="10">
        <f t="shared" ref="D52:D54" si="36">+B52-C52</f>
        <v>-0.54600000000000004</v>
      </c>
      <c r="E52" s="11"/>
      <c r="F52" s="11">
        <v>4</v>
      </c>
      <c r="G52" s="11"/>
      <c r="H52" s="11">
        <v>3579</v>
      </c>
      <c r="I52" s="12">
        <f>+(G52-H52)/H52*100</f>
        <v>-100</v>
      </c>
      <c r="J52" s="11"/>
      <c r="K52" s="11">
        <v>6551</v>
      </c>
      <c r="L52" s="12">
        <f t="shared" ref="L52:L54" si="37">+(J52-K52)/K52*100</f>
        <v>-100</v>
      </c>
      <c r="M52" s="12"/>
      <c r="N52" s="10">
        <v>0.54600000000000004</v>
      </c>
      <c r="O52" s="10">
        <v>0.59899999999999998</v>
      </c>
      <c r="P52" s="10">
        <f t="shared" ref="P52:P54" si="38">+N52-O52</f>
        <v>-5.2999999999999936E-2</v>
      </c>
      <c r="Q52" s="11">
        <v>4</v>
      </c>
      <c r="R52" s="11">
        <v>6</v>
      </c>
      <c r="S52" s="11">
        <v>3579</v>
      </c>
      <c r="T52" s="11">
        <f>+W52*O52</f>
        <v>6045.1080000000002</v>
      </c>
      <c r="U52" s="12">
        <f>+(S52-T52)/T52*100</f>
        <v>-40.795102420006394</v>
      </c>
      <c r="V52" s="11">
        <v>6551</v>
      </c>
      <c r="W52" s="11">
        <v>10092</v>
      </c>
      <c r="X52" s="12">
        <f t="shared" ref="X52:X54" si="39">+(V52-W52)/W52*100</f>
        <v>-35.087197780420141</v>
      </c>
      <c r="Y52" s="9"/>
      <c r="Z52" s="10">
        <v>0.59899999999999998</v>
      </c>
      <c r="AA52" s="11">
        <v>6</v>
      </c>
      <c r="AB52" s="11">
        <v>10092</v>
      </c>
      <c r="AC52" s="4"/>
      <c r="AD52" s="10">
        <v>0.63500000000000001</v>
      </c>
      <c r="AE52" s="11">
        <v>6</v>
      </c>
      <c r="AF52" s="11">
        <v>9909</v>
      </c>
      <c r="AG52" s="4"/>
      <c r="AH52" s="10">
        <v>0.60199999999999998</v>
      </c>
      <c r="AI52" s="11">
        <v>6</v>
      </c>
      <c r="AJ52" s="11">
        <v>10302</v>
      </c>
      <c r="AK52" s="4"/>
      <c r="AL52" s="10">
        <v>0.58799999999999997</v>
      </c>
      <c r="AM52" s="11">
        <v>6</v>
      </c>
      <c r="AN52" s="11">
        <v>9847</v>
      </c>
      <c r="AO52" s="4"/>
      <c r="AP52" s="10">
        <v>0.63100000000000001</v>
      </c>
      <c r="AQ52" s="11">
        <v>6</v>
      </c>
      <c r="AR52" s="11">
        <v>9960</v>
      </c>
      <c r="AS52" s="4"/>
      <c r="AT52" s="10">
        <v>0.58799999999999997</v>
      </c>
      <c r="AU52" s="11">
        <v>6</v>
      </c>
      <c r="AV52" s="11">
        <v>9960</v>
      </c>
      <c r="AW52" s="4"/>
      <c r="AX52" s="10">
        <v>0.5</v>
      </c>
      <c r="AY52" s="11">
        <v>5</v>
      </c>
      <c r="AZ52" s="11">
        <v>8927</v>
      </c>
      <c r="BA52" s="4"/>
      <c r="BB52" s="10" t="s">
        <v>73</v>
      </c>
      <c r="BC52" s="11">
        <v>4</v>
      </c>
      <c r="BD52" s="11">
        <v>6171</v>
      </c>
      <c r="BE52" s="4"/>
      <c r="BF52" s="10">
        <v>0.42699999999999999</v>
      </c>
      <c r="BG52" s="11">
        <v>5</v>
      </c>
      <c r="BH52" s="11">
        <v>9145</v>
      </c>
      <c r="BI52" s="4"/>
      <c r="BJ52" s="10">
        <v>0.71199999999999997</v>
      </c>
      <c r="BK52" s="11">
        <v>5</v>
      </c>
      <c r="BL52" s="11">
        <v>8502</v>
      </c>
    </row>
    <row r="53" spans="1:64" x14ac:dyDescent="0.2">
      <c r="A53" s="9" t="s">
        <v>32</v>
      </c>
      <c r="B53" s="10"/>
      <c r="C53" s="10">
        <v>0.49199999999999999</v>
      </c>
      <c r="D53" s="10">
        <f t="shared" si="36"/>
        <v>-0.49199999999999999</v>
      </c>
      <c r="E53" s="11"/>
      <c r="F53" s="11">
        <v>18</v>
      </c>
      <c r="G53" s="11"/>
      <c r="H53" s="11">
        <v>24283</v>
      </c>
      <c r="I53" s="12">
        <f>+(G53-H53)/H53*100</f>
        <v>-100</v>
      </c>
      <c r="J53" s="11"/>
      <c r="K53" s="11">
        <v>49383</v>
      </c>
      <c r="L53" s="12">
        <f t="shared" si="37"/>
        <v>-100</v>
      </c>
      <c r="M53" s="12"/>
      <c r="N53" s="10">
        <v>0.49199999999999999</v>
      </c>
      <c r="O53" s="10">
        <v>0.52400000000000002</v>
      </c>
      <c r="P53" s="10">
        <f t="shared" si="38"/>
        <v>-3.2000000000000028E-2</v>
      </c>
      <c r="Q53" s="11">
        <v>18</v>
      </c>
      <c r="R53" s="11">
        <v>20</v>
      </c>
      <c r="S53" s="11">
        <v>24283</v>
      </c>
      <c r="T53" s="11">
        <f>+W53*O53</f>
        <v>37376.396000000001</v>
      </c>
      <c r="U53" s="12">
        <f>+(S53-T53)/T53*100</f>
        <v>-35.031189202939736</v>
      </c>
      <c r="V53" s="11">
        <v>49383</v>
      </c>
      <c r="W53" s="11">
        <v>71329</v>
      </c>
      <c r="X53" s="12">
        <f t="shared" si="39"/>
        <v>-30.767289601704778</v>
      </c>
      <c r="Y53" s="9"/>
      <c r="Z53" s="10">
        <v>0.52400000000000002</v>
      </c>
      <c r="AA53" s="11">
        <v>20</v>
      </c>
      <c r="AB53" s="11">
        <v>71329</v>
      </c>
      <c r="AC53" s="4"/>
      <c r="AD53" s="10">
        <v>0.48699999999999999</v>
      </c>
      <c r="AE53" s="11">
        <v>16</v>
      </c>
      <c r="AF53" s="11">
        <v>69190</v>
      </c>
      <c r="AG53" s="4"/>
      <c r="AH53" s="10">
        <v>0.48799999999999999</v>
      </c>
      <c r="AI53" s="11">
        <v>17</v>
      </c>
      <c r="AJ53" s="11">
        <v>67991</v>
      </c>
      <c r="AK53" s="4"/>
      <c r="AL53" s="10">
        <v>0.49</v>
      </c>
      <c r="AM53" s="11">
        <v>18</v>
      </c>
      <c r="AN53" s="11">
        <v>67193</v>
      </c>
      <c r="AO53" s="4"/>
      <c r="AP53" s="10">
        <v>0.52800000000000002</v>
      </c>
      <c r="AQ53" s="11">
        <v>17</v>
      </c>
      <c r="AR53" s="11">
        <v>74377</v>
      </c>
      <c r="AS53" s="4"/>
      <c r="AT53" s="10">
        <v>0.439</v>
      </c>
      <c r="AU53" s="11">
        <v>17</v>
      </c>
      <c r="AV53" s="11">
        <v>75051</v>
      </c>
      <c r="AW53" s="4"/>
      <c r="AX53" s="10">
        <v>0.50700000000000001</v>
      </c>
      <c r="AY53" s="11">
        <v>15</v>
      </c>
      <c r="AZ53" s="11">
        <v>60135</v>
      </c>
      <c r="BA53" s="4"/>
      <c r="BB53" s="10" t="s">
        <v>74</v>
      </c>
      <c r="BC53" s="11">
        <v>14</v>
      </c>
      <c r="BD53" s="11">
        <v>62248</v>
      </c>
      <c r="BE53" s="4"/>
      <c r="BF53" s="10">
        <v>0.51800000000000002</v>
      </c>
      <c r="BG53" s="11">
        <v>15</v>
      </c>
      <c r="BH53" s="11">
        <v>62513</v>
      </c>
      <c r="BI53" s="4"/>
      <c r="BJ53" s="10">
        <v>0.53600000000000003</v>
      </c>
      <c r="BK53" s="11">
        <v>16</v>
      </c>
      <c r="BL53" s="11">
        <v>60543</v>
      </c>
    </row>
    <row r="54" spans="1:64" x14ac:dyDescent="0.2">
      <c r="A54" s="9" t="s">
        <v>1</v>
      </c>
      <c r="B54" s="10"/>
      <c r="C54" s="10">
        <v>0.56000000000000005</v>
      </c>
      <c r="D54" s="10">
        <f t="shared" si="36"/>
        <v>-0.56000000000000005</v>
      </c>
      <c r="E54" s="11"/>
      <c r="F54" s="11">
        <v>5</v>
      </c>
      <c r="G54" s="11"/>
      <c r="H54" s="11">
        <v>3255</v>
      </c>
      <c r="I54" s="12">
        <f>+(G54-H54)/H54*100</f>
        <v>-100</v>
      </c>
      <c r="J54" s="11"/>
      <c r="K54" s="11">
        <v>5729</v>
      </c>
      <c r="L54" s="12">
        <f t="shared" si="37"/>
        <v>-100</v>
      </c>
      <c r="M54" s="12"/>
      <c r="N54" s="10">
        <v>0.56000000000000005</v>
      </c>
      <c r="O54" s="10">
        <v>0.40699999999999997</v>
      </c>
      <c r="P54" s="10">
        <f t="shared" si="38"/>
        <v>0.15300000000000008</v>
      </c>
      <c r="Q54" s="11">
        <v>5</v>
      </c>
      <c r="R54" s="11">
        <v>5</v>
      </c>
      <c r="S54" s="11">
        <v>3255</v>
      </c>
      <c r="T54" s="11">
        <f>+W54*O54</f>
        <v>2331.703</v>
      </c>
      <c r="U54" s="12">
        <f>+(S54-T54)/T54*100</f>
        <v>39.597538794606344</v>
      </c>
      <c r="V54" s="11">
        <v>5729</v>
      </c>
      <c r="W54" s="11">
        <v>5729</v>
      </c>
      <c r="X54" s="12">
        <f t="shared" si="39"/>
        <v>0</v>
      </c>
      <c r="Y54" s="9"/>
      <c r="Z54" s="10">
        <v>0.40699999999999997</v>
      </c>
      <c r="AA54" s="11">
        <v>5</v>
      </c>
      <c r="AB54" s="11">
        <v>5729</v>
      </c>
      <c r="AC54" s="4"/>
      <c r="AD54" s="10">
        <v>0.39300000000000002</v>
      </c>
      <c r="AE54" s="11">
        <v>5</v>
      </c>
      <c r="AF54" s="11">
        <v>5611</v>
      </c>
      <c r="AG54" s="4"/>
      <c r="AH54" s="10">
        <v>0.50600000000000001</v>
      </c>
      <c r="AI54" s="11">
        <v>5</v>
      </c>
      <c r="AJ54" s="11">
        <v>3596</v>
      </c>
      <c r="AK54" s="4"/>
      <c r="AL54" s="10">
        <v>0.28599999999999998</v>
      </c>
      <c r="AM54" s="11">
        <v>3</v>
      </c>
      <c r="AN54" s="11">
        <v>2294</v>
      </c>
      <c r="AO54" s="4"/>
      <c r="AP54" s="10">
        <v>0.28699999999999998</v>
      </c>
      <c r="AQ54" s="11">
        <v>3</v>
      </c>
      <c r="AR54" s="11">
        <v>3410</v>
      </c>
      <c r="AS54" s="4"/>
      <c r="AT54" s="10">
        <v>0.32</v>
      </c>
      <c r="AU54" s="11">
        <v>2</v>
      </c>
      <c r="AV54" s="11">
        <v>1930</v>
      </c>
      <c r="AW54" s="4"/>
      <c r="AX54" s="10">
        <v>0.38500000000000001</v>
      </c>
      <c r="AY54" s="11">
        <v>2</v>
      </c>
      <c r="AZ54" s="11">
        <v>1860</v>
      </c>
      <c r="BA54" s="4"/>
      <c r="BB54" s="10" t="s">
        <v>75</v>
      </c>
      <c r="BC54" s="11">
        <v>2</v>
      </c>
      <c r="BD54" s="11">
        <v>1832</v>
      </c>
      <c r="BE54" s="4"/>
      <c r="BF54" s="10">
        <v>0.61799999999999999</v>
      </c>
      <c r="BG54" s="11">
        <v>2</v>
      </c>
      <c r="BH54" s="11">
        <v>1814</v>
      </c>
      <c r="BI54" s="4"/>
      <c r="BJ54" s="10">
        <v>0.65400000000000003</v>
      </c>
      <c r="BK54" s="11">
        <v>2</v>
      </c>
      <c r="BL54" s="11">
        <v>1860</v>
      </c>
    </row>
    <row r="55" spans="1:64" x14ac:dyDescent="0.2">
      <c r="AT55" s="20"/>
    </row>
    <row r="56" spans="1:64" x14ac:dyDescent="0.2">
      <c r="A56" s="4"/>
      <c r="B56" s="17" t="s">
        <v>76</v>
      </c>
      <c r="C56" s="17"/>
      <c r="D56" s="17"/>
      <c r="E56" s="17"/>
      <c r="F56" s="17"/>
      <c r="G56" s="17"/>
      <c r="H56" s="17"/>
      <c r="I56" s="17"/>
      <c r="J56" s="17"/>
      <c r="K56" s="20"/>
      <c r="L56" s="20"/>
      <c r="M56" s="20"/>
      <c r="N56" s="17" t="s">
        <v>76</v>
      </c>
      <c r="O56" s="17"/>
      <c r="P56" s="17"/>
      <c r="Q56" s="17"/>
      <c r="R56" s="17"/>
      <c r="S56" s="17"/>
      <c r="T56" s="17"/>
      <c r="U56" s="17"/>
      <c r="V56" s="17"/>
      <c r="W56" s="20"/>
      <c r="X56" s="20"/>
      <c r="Y56" s="4"/>
      <c r="Z56" s="17" t="s">
        <v>77</v>
      </c>
      <c r="AA56" s="17"/>
      <c r="AB56" s="17"/>
      <c r="AC56" s="4"/>
      <c r="AD56" s="17" t="s">
        <v>78</v>
      </c>
      <c r="AE56" s="17"/>
      <c r="AF56" s="17"/>
      <c r="AG56" s="4"/>
      <c r="AH56" s="17" t="s">
        <v>79</v>
      </c>
      <c r="AI56" s="17"/>
      <c r="AJ56" s="17"/>
      <c r="AK56" s="4"/>
      <c r="AL56" s="17" t="s">
        <v>80</v>
      </c>
      <c r="AM56" s="17"/>
      <c r="AN56" s="17"/>
      <c r="AO56" s="4"/>
      <c r="AP56" s="17" t="s">
        <v>81</v>
      </c>
      <c r="AQ56" s="17"/>
      <c r="AR56" s="17"/>
      <c r="AS56" s="4"/>
      <c r="AT56" s="17" t="s">
        <v>82</v>
      </c>
      <c r="AU56" s="17"/>
      <c r="AV56" s="17"/>
      <c r="AW56" s="4"/>
      <c r="AX56" s="17" t="s">
        <v>83</v>
      </c>
      <c r="AY56" s="17"/>
      <c r="AZ56" s="17"/>
      <c r="BA56" s="4"/>
      <c r="BB56" s="17" t="s">
        <v>84</v>
      </c>
      <c r="BC56" s="17"/>
      <c r="BD56" s="17"/>
      <c r="BE56" s="4"/>
      <c r="BF56" s="17" t="s">
        <v>85</v>
      </c>
      <c r="BG56" s="17"/>
      <c r="BH56" s="17"/>
      <c r="BJ56" s="17" t="s">
        <v>86</v>
      </c>
      <c r="BK56" s="17"/>
      <c r="BL56" s="17"/>
    </row>
    <row r="57" spans="1:64" ht="45" x14ac:dyDescent="0.2">
      <c r="A57" s="4"/>
      <c r="B57" s="7" t="s">
        <v>15</v>
      </c>
      <c r="C57" s="7" t="s">
        <v>16</v>
      </c>
      <c r="D57" s="8" t="s">
        <v>17</v>
      </c>
      <c r="E57" s="8" t="s">
        <v>18</v>
      </c>
      <c r="F57" s="8" t="s">
        <v>19</v>
      </c>
      <c r="G57" s="8" t="s">
        <v>20</v>
      </c>
      <c r="H57" s="8" t="s">
        <v>21</v>
      </c>
      <c r="I57" s="8" t="s">
        <v>22</v>
      </c>
      <c r="J57" s="8" t="s">
        <v>23</v>
      </c>
      <c r="K57" s="8" t="s">
        <v>23</v>
      </c>
      <c r="L57" s="8" t="s">
        <v>22</v>
      </c>
      <c r="M57" s="8"/>
      <c r="N57" s="7" t="s">
        <v>15</v>
      </c>
      <c r="O57" s="7" t="s">
        <v>16</v>
      </c>
      <c r="P57" s="8" t="s">
        <v>17</v>
      </c>
      <c r="Q57" s="8" t="s">
        <v>18</v>
      </c>
      <c r="R57" s="8" t="s">
        <v>19</v>
      </c>
      <c r="S57" s="8" t="s">
        <v>20</v>
      </c>
      <c r="T57" s="8" t="s">
        <v>21</v>
      </c>
      <c r="U57" s="8" t="s">
        <v>22</v>
      </c>
      <c r="V57" s="8" t="s">
        <v>23</v>
      </c>
      <c r="W57" s="8" t="s">
        <v>25</v>
      </c>
      <c r="X57" s="8" t="s">
        <v>22</v>
      </c>
      <c r="Y57" s="4"/>
      <c r="Z57" s="7" t="s">
        <v>2</v>
      </c>
      <c r="AA57" s="8" t="s">
        <v>26</v>
      </c>
      <c r="AB57" s="8" t="s">
        <v>27</v>
      </c>
      <c r="AC57" s="4"/>
      <c r="AD57" s="7" t="s">
        <v>2</v>
      </c>
      <c r="AE57" s="8" t="s">
        <v>26</v>
      </c>
      <c r="AF57" s="8" t="s">
        <v>27</v>
      </c>
      <c r="AG57" s="4"/>
      <c r="AH57" s="7" t="s">
        <v>2</v>
      </c>
      <c r="AI57" s="8" t="s">
        <v>26</v>
      </c>
      <c r="AJ57" s="8" t="s">
        <v>27</v>
      </c>
      <c r="AK57" s="4"/>
      <c r="AL57" s="7" t="s">
        <v>2</v>
      </c>
      <c r="AM57" s="8" t="s">
        <v>26</v>
      </c>
      <c r="AN57" s="8" t="s">
        <v>27</v>
      </c>
      <c r="AO57" s="4"/>
      <c r="AP57" s="7" t="s">
        <v>2</v>
      </c>
      <c r="AQ57" s="8" t="s">
        <v>26</v>
      </c>
      <c r="AR57" s="8" t="s">
        <v>27</v>
      </c>
      <c r="AS57" s="4"/>
      <c r="AT57" s="7" t="s">
        <v>2</v>
      </c>
      <c r="AU57" s="8" t="s">
        <v>26</v>
      </c>
      <c r="AV57" s="8" t="s">
        <v>27</v>
      </c>
      <c r="AW57" s="4"/>
      <c r="AX57" s="7" t="s">
        <v>2</v>
      </c>
      <c r="AY57" s="8" t="s">
        <v>26</v>
      </c>
      <c r="AZ57" s="8" t="s">
        <v>27</v>
      </c>
      <c r="BA57" s="4"/>
      <c r="BB57" s="7" t="s">
        <v>2</v>
      </c>
      <c r="BC57" s="8" t="s">
        <v>26</v>
      </c>
      <c r="BD57" s="8" t="s">
        <v>27</v>
      </c>
      <c r="BE57" s="4"/>
      <c r="BF57" s="7" t="s">
        <v>2</v>
      </c>
      <c r="BG57" s="8" t="s">
        <v>26</v>
      </c>
      <c r="BH57" s="8" t="s">
        <v>27</v>
      </c>
      <c r="BJ57" s="7" t="s">
        <v>2</v>
      </c>
      <c r="BK57" s="8" t="s">
        <v>26</v>
      </c>
      <c r="BL57" s="8" t="s">
        <v>27</v>
      </c>
    </row>
    <row r="58" spans="1:64" x14ac:dyDescent="0.2">
      <c r="A58" s="9" t="s">
        <v>28</v>
      </c>
      <c r="B58" s="10"/>
      <c r="C58" s="10">
        <v>0.39</v>
      </c>
      <c r="D58" s="10">
        <f>+B58-C58</f>
        <v>-0.39</v>
      </c>
      <c r="E58" s="11"/>
      <c r="F58" s="11">
        <v>17</v>
      </c>
      <c r="G58" s="18"/>
      <c r="H58" s="18">
        <v>19034.560000000001</v>
      </c>
      <c r="I58" s="12">
        <f>+(G58-H58)/H58*100</f>
        <v>-100</v>
      </c>
      <c r="J58" s="18"/>
      <c r="K58" s="18">
        <v>48750</v>
      </c>
      <c r="L58" s="12">
        <f>+(J58-K58)/K58*100</f>
        <v>-100</v>
      </c>
      <c r="M58" s="12"/>
      <c r="N58" s="10">
        <v>0.39</v>
      </c>
      <c r="O58" s="10">
        <v>0.48699999999999999</v>
      </c>
      <c r="P58" s="10">
        <f>+N58-O58</f>
        <v>-9.6999999999999975E-2</v>
      </c>
      <c r="Q58" s="11">
        <v>17</v>
      </c>
      <c r="R58" s="11">
        <v>22</v>
      </c>
      <c r="S58" s="18">
        <v>19034.560000000001</v>
      </c>
      <c r="T58" s="11">
        <f>+W58*O58</f>
        <v>36656.49</v>
      </c>
      <c r="U58" s="12">
        <f>+(S58-T58)/T58*100</f>
        <v>-48.073151575614567</v>
      </c>
      <c r="V58" s="18">
        <v>48750</v>
      </c>
      <c r="W58" s="11">
        <v>75270</v>
      </c>
      <c r="X58" s="12">
        <f>+(V58-W58)/W58*100</f>
        <v>-35.233160621761655</v>
      </c>
      <c r="Y58" s="9"/>
      <c r="Z58" s="10">
        <v>0.48699999999999999</v>
      </c>
      <c r="AA58" s="11">
        <v>22</v>
      </c>
      <c r="AB58" s="11">
        <v>75270</v>
      </c>
      <c r="AC58" s="4"/>
      <c r="AD58" s="10">
        <v>0.49</v>
      </c>
      <c r="AE58" s="11">
        <v>22</v>
      </c>
      <c r="AF58" s="11">
        <v>77490</v>
      </c>
      <c r="AG58" s="4"/>
      <c r="AH58" s="10">
        <v>0.44400000000000001</v>
      </c>
      <c r="AI58" s="11">
        <v>22</v>
      </c>
      <c r="AJ58" s="11">
        <v>74849</v>
      </c>
      <c r="AK58" s="4"/>
      <c r="AL58" s="10">
        <v>0.46899999999999997</v>
      </c>
      <c r="AM58" s="11">
        <v>20</v>
      </c>
      <c r="AN58" s="11">
        <v>71238</v>
      </c>
      <c r="AO58" s="4"/>
      <c r="AP58" s="10">
        <v>0.40100000000000002</v>
      </c>
      <c r="AQ58" s="11">
        <v>21</v>
      </c>
      <c r="AR58" s="11">
        <v>76237</v>
      </c>
      <c r="AS58" s="4"/>
      <c r="AT58" s="10">
        <v>0.42399999999999999</v>
      </c>
      <c r="AU58" s="11">
        <v>19</v>
      </c>
      <c r="AV58" s="11">
        <v>72376</v>
      </c>
      <c r="AW58" s="4"/>
      <c r="AX58" s="10">
        <v>0.38100000000000001</v>
      </c>
      <c r="AY58" s="11">
        <v>20</v>
      </c>
      <c r="AZ58" s="11">
        <v>71450</v>
      </c>
      <c r="BA58" s="4"/>
      <c r="BB58" s="10">
        <v>0.44500000000000001</v>
      </c>
      <c r="BC58" s="11">
        <v>17</v>
      </c>
      <c r="BD58" s="11">
        <v>63318</v>
      </c>
      <c r="BE58" s="4"/>
      <c r="BF58" s="10">
        <v>0.42399999999999999</v>
      </c>
      <c r="BG58" s="11">
        <v>17</v>
      </c>
      <c r="BH58" s="11">
        <v>66256</v>
      </c>
      <c r="BJ58" s="10">
        <v>0.46500000000000002</v>
      </c>
      <c r="BK58" s="11">
        <v>21</v>
      </c>
      <c r="BL58" s="11">
        <v>62258</v>
      </c>
    </row>
    <row r="59" spans="1:64" x14ac:dyDescent="0.2">
      <c r="A59" s="9"/>
      <c r="B59" s="10"/>
      <c r="C59" s="10"/>
      <c r="D59" s="10"/>
      <c r="E59" s="11"/>
      <c r="F59" s="11"/>
      <c r="G59" s="11"/>
      <c r="H59" s="11"/>
      <c r="I59" s="12"/>
      <c r="J59" s="11"/>
      <c r="K59" s="11"/>
      <c r="L59" s="12"/>
      <c r="M59" s="12"/>
      <c r="N59" s="10"/>
      <c r="O59" s="10"/>
      <c r="P59" s="10"/>
      <c r="Q59" s="11"/>
      <c r="R59" s="11"/>
      <c r="S59" s="11"/>
      <c r="T59" s="10"/>
      <c r="U59" s="12"/>
      <c r="V59" s="11"/>
      <c r="W59" s="11"/>
      <c r="X59" s="12"/>
      <c r="Y59" s="9"/>
      <c r="Z59" s="10"/>
      <c r="AA59" s="11"/>
      <c r="AB59" s="11"/>
      <c r="AC59" s="4"/>
      <c r="AD59" s="10"/>
      <c r="AE59" s="11"/>
      <c r="AF59" s="11"/>
      <c r="AG59" s="4"/>
      <c r="AH59" s="10"/>
      <c r="AI59" s="11"/>
      <c r="AJ59" s="11"/>
      <c r="AK59" s="4"/>
      <c r="AL59" s="10"/>
      <c r="AM59" s="11"/>
      <c r="AN59" s="11"/>
      <c r="AO59" s="4"/>
      <c r="AP59" s="10"/>
      <c r="AQ59" s="11"/>
      <c r="AR59" s="11"/>
      <c r="AS59" s="4"/>
      <c r="AT59" s="10"/>
      <c r="AU59" s="11"/>
      <c r="AV59" s="11"/>
      <c r="AW59" s="4"/>
      <c r="AX59" s="10"/>
      <c r="AY59" s="11"/>
      <c r="AZ59" s="11"/>
      <c r="BA59" s="4"/>
      <c r="BB59" s="10"/>
      <c r="BC59" s="11"/>
      <c r="BD59" s="11"/>
      <c r="BE59" s="4"/>
      <c r="BF59" s="10"/>
      <c r="BG59" s="11"/>
      <c r="BH59" s="11"/>
      <c r="BJ59" s="10"/>
      <c r="BK59" s="14"/>
      <c r="BL59" s="11"/>
    </row>
    <row r="60" spans="1:64" x14ac:dyDescent="0.2">
      <c r="A60" s="9" t="s">
        <v>29</v>
      </c>
      <c r="B60" s="10"/>
      <c r="C60" s="10">
        <v>0.41</v>
      </c>
      <c r="D60" s="10">
        <f t="shared" ref="D60:D62" si="40">+B60-C60</f>
        <v>-0.41</v>
      </c>
      <c r="E60" s="11"/>
      <c r="F60" s="11">
        <v>5</v>
      </c>
      <c r="G60" s="11"/>
      <c r="H60" s="11">
        <v>12878</v>
      </c>
      <c r="I60" s="12">
        <f>+(G60-H60)/H60*100</f>
        <v>-100</v>
      </c>
      <c r="J60" s="11"/>
      <c r="K60" s="11">
        <v>31230</v>
      </c>
      <c r="L60" s="12">
        <f t="shared" ref="L60:L62" si="41">+(J60-K60)/K60*100</f>
        <v>-100</v>
      </c>
      <c r="M60" s="12"/>
      <c r="N60" s="10">
        <v>0.41</v>
      </c>
      <c r="O60" s="10">
        <v>0.48699999999999999</v>
      </c>
      <c r="P60" s="10">
        <f t="shared" ref="P60:P62" si="42">+N60-O60</f>
        <v>-7.7000000000000013E-2</v>
      </c>
      <c r="Q60" s="11">
        <v>5</v>
      </c>
      <c r="R60" s="11">
        <v>6</v>
      </c>
      <c r="S60" s="11">
        <v>12878</v>
      </c>
      <c r="T60" s="11">
        <f>+W60*O60</f>
        <v>24880.829999999998</v>
      </c>
      <c r="U60" s="12">
        <f>+(S60-T60)/T60*100</f>
        <v>-48.241276516900761</v>
      </c>
      <c r="V60" s="11">
        <v>31230</v>
      </c>
      <c r="W60" s="11">
        <v>51090</v>
      </c>
      <c r="X60" s="12">
        <f t="shared" ref="X60:X62" si="43">+(V60-W60)/W60*100</f>
        <v>-38.872577803875515</v>
      </c>
      <c r="Y60" s="9"/>
      <c r="Z60" s="10">
        <v>0.48699999999999999</v>
      </c>
      <c r="AA60" s="11">
        <v>6</v>
      </c>
      <c r="AB60" s="11">
        <v>51090</v>
      </c>
      <c r="AC60" s="4"/>
      <c r="AD60" s="10">
        <v>0.47199999999999998</v>
      </c>
      <c r="AE60" s="11">
        <v>7</v>
      </c>
      <c r="AF60" s="11">
        <v>57180</v>
      </c>
      <c r="AG60" s="4"/>
      <c r="AH60" s="10">
        <v>0.42699999999999999</v>
      </c>
      <c r="AI60" s="11">
        <v>7</v>
      </c>
      <c r="AJ60" s="11">
        <v>54330</v>
      </c>
      <c r="AK60" s="4"/>
      <c r="AL60" s="10">
        <v>0.498</v>
      </c>
      <c r="AM60" s="11">
        <v>6</v>
      </c>
      <c r="AN60" s="11">
        <v>50130</v>
      </c>
      <c r="AO60" s="4"/>
      <c r="AP60" s="10">
        <v>0.39900000000000002</v>
      </c>
      <c r="AQ60" s="11">
        <v>6</v>
      </c>
      <c r="AR60" s="11">
        <v>52530</v>
      </c>
      <c r="AS60" s="4"/>
      <c r="AT60" s="10">
        <v>0.374</v>
      </c>
      <c r="AU60" s="11">
        <v>5</v>
      </c>
      <c r="AV60" s="11">
        <v>45390</v>
      </c>
      <c r="AW60" s="4"/>
      <c r="AX60" s="10">
        <v>0.377</v>
      </c>
      <c r="AY60" s="11">
        <v>6</v>
      </c>
      <c r="AZ60" s="11">
        <v>50348</v>
      </c>
      <c r="BA60" s="4"/>
      <c r="BB60" s="10">
        <v>0.45300000000000001</v>
      </c>
      <c r="BC60" s="11">
        <v>5</v>
      </c>
      <c r="BD60" s="11">
        <v>41820</v>
      </c>
      <c r="BE60" s="4"/>
      <c r="BF60" s="10">
        <v>0.42799999999999999</v>
      </c>
      <c r="BG60" s="11">
        <v>5</v>
      </c>
      <c r="BH60" s="11">
        <v>42030</v>
      </c>
      <c r="BJ60" s="10">
        <v>0.47499999999999998</v>
      </c>
      <c r="BK60" s="11">
        <v>6</v>
      </c>
      <c r="BL60" s="11">
        <v>40857</v>
      </c>
    </row>
    <row r="61" spans="1:64" x14ac:dyDescent="0.2">
      <c r="A61" s="9" t="s">
        <v>30</v>
      </c>
      <c r="B61" s="10"/>
      <c r="C61" s="10">
        <v>9.8000000000000004E-2</v>
      </c>
      <c r="D61" s="10">
        <f t="shared" si="40"/>
        <v>-9.8000000000000004E-2</v>
      </c>
      <c r="E61" s="11"/>
      <c r="F61" s="11">
        <v>3</v>
      </c>
      <c r="G61" s="11"/>
      <c r="H61" s="11">
        <v>756</v>
      </c>
      <c r="I61" s="12">
        <f>+(G61-H61)/H61*100</f>
        <v>-100</v>
      </c>
      <c r="J61" s="11"/>
      <c r="K61" s="11">
        <v>7710</v>
      </c>
      <c r="L61" s="12">
        <f t="shared" si="41"/>
        <v>-100</v>
      </c>
      <c r="M61" s="12"/>
      <c r="N61" s="10">
        <v>9.8000000000000004E-2</v>
      </c>
      <c r="O61" s="10">
        <v>0.38600000000000001</v>
      </c>
      <c r="P61" s="10">
        <f t="shared" si="42"/>
        <v>-0.28800000000000003</v>
      </c>
      <c r="Q61" s="11">
        <v>3</v>
      </c>
      <c r="R61" s="11">
        <v>5</v>
      </c>
      <c r="S61" s="11">
        <v>756</v>
      </c>
      <c r="T61" s="11">
        <f>+W61*O61</f>
        <v>4886.76</v>
      </c>
      <c r="U61" s="12">
        <f>+(S61-T61)/T61*100</f>
        <v>-84.529626992117485</v>
      </c>
      <c r="V61" s="11">
        <v>7710</v>
      </c>
      <c r="W61" s="11">
        <v>12660</v>
      </c>
      <c r="X61" s="12">
        <f t="shared" si="43"/>
        <v>-39.099526066350712</v>
      </c>
      <c r="Y61" s="9"/>
      <c r="Z61" s="10">
        <v>0.38600000000000001</v>
      </c>
      <c r="AA61" s="11">
        <v>5</v>
      </c>
      <c r="AB61" s="11">
        <v>12660</v>
      </c>
      <c r="AC61" s="4"/>
      <c r="AD61" s="10">
        <v>0.47499999999999998</v>
      </c>
      <c r="AE61" s="11">
        <v>4</v>
      </c>
      <c r="AF61" s="11">
        <v>9510</v>
      </c>
      <c r="AG61" s="4"/>
      <c r="AH61" s="10">
        <v>0.40699999999999997</v>
      </c>
      <c r="AI61" s="11">
        <v>4</v>
      </c>
      <c r="AJ61" s="11">
        <v>11189</v>
      </c>
      <c r="AK61" s="4"/>
      <c r="AL61" s="10">
        <v>0.308</v>
      </c>
      <c r="AM61" s="11">
        <v>5</v>
      </c>
      <c r="AN61" s="11">
        <v>12929</v>
      </c>
      <c r="AO61" s="4"/>
      <c r="AP61" s="10">
        <v>0.41799999999999998</v>
      </c>
      <c r="AQ61" s="11">
        <v>6</v>
      </c>
      <c r="AR61" s="11">
        <v>15420</v>
      </c>
      <c r="AS61" s="4"/>
      <c r="AT61" s="10">
        <v>0.54</v>
      </c>
      <c r="AU61" s="11">
        <v>6</v>
      </c>
      <c r="AV61" s="11">
        <v>16590</v>
      </c>
      <c r="AW61" s="4"/>
      <c r="AX61" s="10">
        <v>0.26300000000000001</v>
      </c>
      <c r="AY61" s="11">
        <v>6</v>
      </c>
      <c r="AZ61" s="11">
        <v>11142</v>
      </c>
      <c r="BA61" s="4"/>
      <c r="BB61" s="10">
        <v>0.374</v>
      </c>
      <c r="BC61" s="11">
        <v>5</v>
      </c>
      <c r="BD61" s="11">
        <v>14520</v>
      </c>
      <c r="BE61" s="4"/>
      <c r="BF61" s="10">
        <v>0.39300000000000002</v>
      </c>
      <c r="BG61" s="11">
        <v>7</v>
      </c>
      <c r="BH61" s="11">
        <v>18990</v>
      </c>
      <c r="BJ61" s="10">
        <v>0.442</v>
      </c>
      <c r="BK61" s="11">
        <v>7</v>
      </c>
      <c r="BL61" s="11">
        <v>14097</v>
      </c>
    </row>
    <row r="62" spans="1:64" x14ac:dyDescent="0.2">
      <c r="A62" s="9" t="s">
        <v>31</v>
      </c>
      <c r="B62" s="10"/>
      <c r="C62" s="10">
        <v>0.55000000000000004</v>
      </c>
      <c r="D62" s="10">
        <f t="shared" si="40"/>
        <v>-0.55000000000000004</v>
      </c>
      <c r="E62" s="11"/>
      <c r="F62" s="11">
        <v>9</v>
      </c>
      <c r="G62" s="19"/>
      <c r="H62" s="19">
        <v>5400.0599999999995</v>
      </c>
      <c r="I62" s="12">
        <f>+(G62-H62)/H62*100</f>
        <v>-100</v>
      </c>
      <c r="J62" s="19"/>
      <c r="K62" s="19">
        <v>9810</v>
      </c>
      <c r="L62" s="12">
        <f t="shared" si="41"/>
        <v>-100</v>
      </c>
      <c r="M62" s="12"/>
      <c r="N62" s="10">
        <v>0.55000000000000004</v>
      </c>
      <c r="O62" s="10">
        <v>0.6</v>
      </c>
      <c r="P62" s="10">
        <f t="shared" si="42"/>
        <v>-4.9999999999999933E-2</v>
      </c>
      <c r="Q62" s="11">
        <v>9</v>
      </c>
      <c r="R62" s="11">
        <v>11</v>
      </c>
      <c r="S62" s="19">
        <v>5400.0599999999995</v>
      </c>
      <c r="T62" s="11">
        <f>+W62*O62</f>
        <v>6912</v>
      </c>
      <c r="U62" s="12">
        <f>+(S62-T62)/T62*100</f>
        <v>-21.874131944444454</v>
      </c>
      <c r="V62" s="19">
        <v>9810</v>
      </c>
      <c r="W62" s="11">
        <v>11520</v>
      </c>
      <c r="X62" s="12">
        <f t="shared" si="43"/>
        <v>-14.84375</v>
      </c>
      <c r="Y62" s="9"/>
      <c r="Z62" s="10">
        <v>0.6</v>
      </c>
      <c r="AA62" s="11">
        <v>11</v>
      </c>
      <c r="AB62" s="11">
        <v>11520</v>
      </c>
      <c r="AC62" s="4"/>
      <c r="AD62" s="10">
        <v>0.59599999999999997</v>
      </c>
      <c r="AE62" s="11">
        <v>11</v>
      </c>
      <c r="AF62" s="11">
        <v>10800</v>
      </c>
      <c r="AG62" s="4"/>
      <c r="AH62" s="10">
        <v>0.58799999999999997</v>
      </c>
      <c r="AI62" s="11">
        <v>11</v>
      </c>
      <c r="AJ62" s="11">
        <v>9330</v>
      </c>
      <c r="AK62" s="4"/>
      <c r="AL62" s="10">
        <v>0.54300000000000004</v>
      </c>
      <c r="AM62" s="11">
        <v>9</v>
      </c>
      <c r="AN62" s="11">
        <v>8179</v>
      </c>
      <c r="AO62" s="4"/>
      <c r="AP62" s="10">
        <v>0.38500000000000001</v>
      </c>
      <c r="AQ62" s="11">
        <v>9</v>
      </c>
      <c r="AR62" s="11">
        <v>8287</v>
      </c>
      <c r="AS62" s="4"/>
      <c r="AT62" s="10">
        <v>0.45800000000000002</v>
      </c>
      <c r="AU62" s="11">
        <v>8</v>
      </c>
      <c r="AV62" s="11">
        <v>10396</v>
      </c>
      <c r="AW62" s="4"/>
      <c r="AX62" s="10">
        <v>0.53300000000000003</v>
      </c>
      <c r="AY62" s="11">
        <v>8</v>
      </c>
      <c r="AZ62" s="11">
        <v>9960</v>
      </c>
      <c r="BA62" s="4"/>
      <c r="BB62" s="10">
        <v>0.55000000000000004</v>
      </c>
      <c r="BC62" s="11">
        <v>7</v>
      </c>
      <c r="BD62" s="11">
        <v>6978</v>
      </c>
      <c r="BE62" s="4"/>
      <c r="BF62" s="10">
        <v>0.502</v>
      </c>
      <c r="BG62" s="11">
        <v>5</v>
      </c>
      <c r="BH62" s="11">
        <v>5236</v>
      </c>
      <c r="BJ62" s="10">
        <v>0.45500000000000002</v>
      </c>
      <c r="BK62" s="11">
        <v>8</v>
      </c>
      <c r="BL62" s="11">
        <v>7304</v>
      </c>
    </row>
    <row r="63" spans="1:64" x14ac:dyDescent="0.2">
      <c r="A63" s="9"/>
      <c r="B63" s="10"/>
      <c r="C63" s="10"/>
      <c r="D63" s="10"/>
      <c r="E63" s="11"/>
      <c r="F63" s="11"/>
      <c r="G63" s="11"/>
      <c r="H63" s="11"/>
      <c r="I63" s="12"/>
      <c r="J63" s="11"/>
      <c r="K63" s="11"/>
      <c r="L63" s="12"/>
      <c r="M63" s="12"/>
      <c r="N63" s="10"/>
      <c r="O63" s="10"/>
      <c r="P63" s="10"/>
      <c r="Q63" s="11"/>
      <c r="R63" s="11"/>
      <c r="S63" s="11"/>
      <c r="T63" s="11"/>
      <c r="U63" s="12"/>
      <c r="V63" s="11"/>
      <c r="W63" s="11"/>
      <c r="X63" s="12"/>
      <c r="Y63" s="9"/>
      <c r="Z63" s="10"/>
      <c r="AA63" s="11"/>
      <c r="AB63" s="11"/>
      <c r="AC63" s="4"/>
      <c r="AD63" s="10"/>
      <c r="AE63" s="11"/>
      <c r="AF63" s="11"/>
      <c r="AG63" s="4"/>
      <c r="AH63" s="10"/>
      <c r="AI63" s="11"/>
      <c r="AJ63" s="11"/>
      <c r="AK63" s="4"/>
      <c r="AL63" s="10"/>
      <c r="AM63" s="11"/>
      <c r="AN63" s="11"/>
      <c r="AO63" s="4"/>
      <c r="AP63" s="10"/>
      <c r="AQ63" s="11"/>
      <c r="AR63" s="11"/>
      <c r="AS63" s="4"/>
      <c r="AT63" s="10"/>
      <c r="AU63" s="11"/>
      <c r="AV63" s="11"/>
      <c r="AW63" s="4"/>
      <c r="AX63" s="10"/>
      <c r="AY63" s="11"/>
      <c r="AZ63" s="11"/>
      <c r="BA63" s="4"/>
      <c r="BB63" s="10"/>
      <c r="BC63" s="11"/>
      <c r="BD63" s="11"/>
      <c r="BE63" s="4"/>
      <c r="BF63" s="10"/>
      <c r="BG63" s="11"/>
      <c r="BH63" s="11"/>
      <c r="BJ63" s="10"/>
      <c r="BK63" s="11"/>
      <c r="BL63" s="11"/>
    </row>
    <row r="64" spans="1:64" x14ac:dyDescent="0.2">
      <c r="A64" s="9" t="s">
        <v>0</v>
      </c>
      <c r="B64" s="10"/>
      <c r="C64" s="10">
        <v>0.10299999999999999</v>
      </c>
      <c r="D64" s="10">
        <f t="shared" ref="D64:D66" si="44">+B64-C64</f>
        <v>-0.10299999999999999</v>
      </c>
      <c r="E64" s="11"/>
      <c r="F64" s="11">
        <v>2</v>
      </c>
      <c r="G64" s="11"/>
      <c r="H64" s="11">
        <v>629</v>
      </c>
      <c r="I64" s="12">
        <f>+(G64-H64)/H64*100</f>
        <v>-100</v>
      </c>
      <c r="J64" s="11"/>
      <c r="K64" s="11">
        <v>6120</v>
      </c>
      <c r="L64" s="12">
        <f t="shared" ref="L64:L66" si="45">+(J64-K64)/K64*100</f>
        <v>-100</v>
      </c>
      <c r="M64" s="12"/>
      <c r="N64" s="10">
        <v>0.10299999999999999</v>
      </c>
      <c r="O64" s="10">
        <v>0.55600000000000005</v>
      </c>
      <c r="P64" s="10">
        <f t="shared" ref="P64:P66" si="46">+N64-O64</f>
        <v>-0.45300000000000007</v>
      </c>
      <c r="Q64" s="11">
        <v>2</v>
      </c>
      <c r="R64" s="11">
        <v>2</v>
      </c>
      <c r="S64" s="11">
        <v>629</v>
      </c>
      <c r="T64" s="11">
        <f>+W64*O64</f>
        <v>3302.6400000000003</v>
      </c>
      <c r="U64" s="12">
        <f>+(S64-T64)/T64*100</f>
        <v>-80.954630235205769</v>
      </c>
      <c r="V64" s="11">
        <v>6120</v>
      </c>
      <c r="W64" s="11">
        <v>5940</v>
      </c>
      <c r="X64" s="12">
        <f t="shared" ref="X64:X66" si="47">+(V64-W64)/W64*100</f>
        <v>3.0303030303030303</v>
      </c>
      <c r="Y64" s="9"/>
      <c r="Z64" s="10">
        <v>0.55600000000000005</v>
      </c>
      <c r="AA64" s="11">
        <v>2</v>
      </c>
      <c r="AB64" s="11">
        <v>5940</v>
      </c>
      <c r="AC64" s="4"/>
      <c r="AD64" s="10">
        <v>0.48899999999999999</v>
      </c>
      <c r="AE64" s="11">
        <v>2</v>
      </c>
      <c r="AF64" s="11">
        <v>6870</v>
      </c>
      <c r="AG64" s="4"/>
      <c r="AH64" s="10">
        <v>0.499</v>
      </c>
      <c r="AI64" s="11">
        <v>2</v>
      </c>
      <c r="AJ64" s="11">
        <v>6060</v>
      </c>
      <c r="AK64" s="4"/>
      <c r="AL64" s="10">
        <v>0.44900000000000001</v>
      </c>
      <c r="AM64" s="11">
        <v>2</v>
      </c>
      <c r="AN64" s="11">
        <v>6210</v>
      </c>
      <c r="AO64" s="4"/>
      <c r="AP64" s="10">
        <v>0.56999999999999995</v>
      </c>
      <c r="AQ64" s="11">
        <v>2</v>
      </c>
      <c r="AR64" s="11">
        <v>3703</v>
      </c>
      <c r="AS64" s="4"/>
      <c r="AT64" s="10">
        <v>0.45800000000000002</v>
      </c>
      <c r="AU64" s="11">
        <v>2</v>
      </c>
      <c r="AV64" s="11">
        <v>6090</v>
      </c>
      <c r="AW64" s="4"/>
      <c r="AX64" s="10">
        <v>0.41699999999999998</v>
      </c>
      <c r="AY64" s="11">
        <v>2</v>
      </c>
      <c r="AZ64" s="11">
        <v>6210</v>
      </c>
      <c r="BA64" s="4"/>
      <c r="BB64" s="10">
        <v>0.54600000000000004</v>
      </c>
      <c r="BC64" s="11">
        <v>1</v>
      </c>
      <c r="BD64" s="11">
        <v>2760</v>
      </c>
      <c r="BE64" s="4"/>
      <c r="BF64" s="10">
        <v>0.39800000000000002</v>
      </c>
      <c r="BG64" s="11">
        <v>2</v>
      </c>
      <c r="BH64" s="11">
        <v>6210</v>
      </c>
      <c r="BJ64" s="10">
        <v>0.47</v>
      </c>
      <c r="BK64" s="11">
        <v>4</v>
      </c>
      <c r="BL64" s="11">
        <v>7132</v>
      </c>
    </row>
    <row r="65" spans="1:64" x14ac:dyDescent="0.2">
      <c r="A65" s="9" t="s">
        <v>32</v>
      </c>
      <c r="B65" s="10"/>
      <c r="C65" s="10">
        <v>0.42099999999999999</v>
      </c>
      <c r="D65" s="10">
        <f t="shared" si="44"/>
        <v>-0.42099999999999999</v>
      </c>
      <c r="E65" s="11"/>
      <c r="F65" s="11">
        <v>12</v>
      </c>
      <c r="G65" s="11"/>
      <c r="H65" s="11">
        <v>16334.9</v>
      </c>
      <c r="I65" s="12">
        <f>+(G65-H65)/H65*100</f>
        <v>-100</v>
      </c>
      <c r="J65" s="11"/>
      <c r="K65" s="11">
        <v>38790</v>
      </c>
      <c r="L65" s="12">
        <f t="shared" si="45"/>
        <v>-100</v>
      </c>
      <c r="M65" s="12"/>
      <c r="N65" s="10">
        <v>0.42099999999999999</v>
      </c>
      <c r="O65" s="10">
        <v>0.48599999999999999</v>
      </c>
      <c r="P65" s="10">
        <f t="shared" si="46"/>
        <v>-6.5000000000000002E-2</v>
      </c>
      <c r="Q65" s="11">
        <v>12</v>
      </c>
      <c r="R65" s="11">
        <v>15</v>
      </c>
      <c r="S65" s="11">
        <v>16334.9</v>
      </c>
      <c r="T65" s="11">
        <f>+W65*O65</f>
        <v>30997.079999999998</v>
      </c>
      <c r="U65" s="12">
        <f>+(S65-T65)/T65*100</f>
        <v>-47.301810364072999</v>
      </c>
      <c r="V65" s="11">
        <v>38790</v>
      </c>
      <c r="W65" s="11">
        <v>63780</v>
      </c>
      <c r="X65" s="12">
        <f t="shared" si="47"/>
        <v>-39.181561618062091</v>
      </c>
      <c r="Y65" s="9"/>
      <c r="Z65" s="10">
        <v>0.48599999999999999</v>
      </c>
      <c r="AA65" s="11">
        <v>15</v>
      </c>
      <c r="AB65" s="11">
        <v>63780</v>
      </c>
      <c r="AC65" s="4"/>
      <c r="AD65" s="10">
        <v>0.48799999999999999</v>
      </c>
      <c r="AE65" s="11">
        <v>15</v>
      </c>
      <c r="AF65" s="11">
        <v>66300</v>
      </c>
      <c r="AG65" s="4"/>
      <c r="AH65" s="10">
        <v>0.44</v>
      </c>
      <c r="AI65" s="11">
        <v>15</v>
      </c>
      <c r="AJ65" s="11">
        <v>65489</v>
      </c>
      <c r="AK65" s="4"/>
      <c r="AL65" s="10">
        <v>0.47499999999999998</v>
      </c>
      <c r="AM65" s="11">
        <v>15</v>
      </c>
      <c r="AN65" s="11">
        <v>62808</v>
      </c>
      <c r="AO65" s="4"/>
      <c r="AP65" s="10">
        <v>0.4</v>
      </c>
      <c r="AQ65" s="11">
        <v>16</v>
      </c>
      <c r="AR65" s="11">
        <v>69234</v>
      </c>
      <c r="AS65" s="4"/>
      <c r="AT65" s="10">
        <v>0.42599999999999999</v>
      </c>
      <c r="AU65" s="11">
        <v>15</v>
      </c>
      <c r="AV65" s="11">
        <v>64440</v>
      </c>
      <c r="AW65" s="4"/>
      <c r="AX65" s="10">
        <v>0.378</v>
      </c>
      <c r="AY65" s="11">
        <v>16</v>
      </c>
      <c r="AZ65" s="11">
        <v>63440</v>
      </c>
      <c r="BA65" s="4"/>
      <c r="BB65" s="10">
        <v>0.443</v>
      </c>
      <c r="BC65" s="11">
        <v>14</v>
      </c>
      <c r="BD65" s="11">
        <v>58758</v>
      </c>
      <c r="BE65" s="4"/>
      <c r="BF65" s="10">
        <v>0.42499999999999999</v>
      </c>
      <c r="BG65" s="11">
        <v>13</v>
      </c>
      <c r="BH65" s="11">
        <v>58200</v>
      </c>
      <c r="BJ65" s="10">
        <v>0.46800000000000003</v>
      </c>
      <c r="BK65" s="11">
        <v>14</v>
      </c>
      <c r="BL65" s="11">
        <v>52486</v>
      </c>
    </row>
    <row r="66" spans="1:64" x14ac:dyDescent="0.2">
      <c r="A66" s="9" t="s">
        <v>1</v>
      </c>
      <c r="B66" s="10"/>
      <c r="C66" s="10">
        <v>0.53900000000000003</v>
      </c>
      <c r="D66" s="10">
        <f t="shared" si="44"/>
        <v>-0.53900000000000003</v>
      </c>
      <c r="E66" s="11"/>
      <c r="F66" s="11">
        <v>3</v>
      </c>
      <c r="G66" s="11"/>
      <c r="H66" s="11">
        <v>2070.66</v>
      </c>
      <c r="I66" s="12">
        <f>+(G66-H66)/H66*100</f>
        <v>-100</v>
      </c>
      <c r="J66" s="11"/>
      <c r="K66" s="11">
        <v>3840</v>
      </c>
      <c r="L66" s="12">
        <f t="shared" si="45"/>
        <v>-100</v>
      </c>
      <c r="M66" s="12"/>
      <c r="N66" s="10">
        <v>0.53900000000000003</v>
      </c>
      <c r="O66" s="10">
        <v>0.42499999999999999</v>
      </c>
      <c r="P66" s="10">
        <f t="shared" si="46"/>
        <v>0.11400000000000005</v>
      </c>
      <c r="Q66" s="11">
        <v>3</v>
      </c>
      <c r="R66" s="11">
        <v>5</v>
      </c>
      <c r="S66" s="11">
        <v>2070.66</v>
      </c>
      <c r="T66" s="11">
        <f>+W66*O66</f>
        <v>2358.75</v>
      </c>
      <c r="U66" s="12">
        <f>+(S66-T66)/T66*100</f>
        <v>-12.213672496025444</v>
      </c>
      <c r="V66" s="11">
        <v>3840</v>
      </c>
      <c r="W66" s="11">
        <v>5550</v>
      </c>
      <c r="X66" s="12">
        <f t="shared" si="47"/>
        <v>-30.810810810810814</v>
      </c>
      <c r="Y66" s="9"/>
      <c r="Z66" s="10">
        <v>0.42499999999999999</v>
      </c>
      <c r="AA66" s="11">
        <v>5</v>
      </c>
      <c r="AB66" s="11">
        <v>5550</v>
      </c>
      <c r="AC66" s="4"/>
      <c r="AD66" s="10">
        <v>0.52400000000000002</v>
      </c>
      <c r="AE66" s="11">
        <v>5</v>
      </c>
      <c r="AF66" s="11">
        <v>4320</v>
      </c>
      <c r="AG66" s="4"/>
      <c r="AH66" s="10">
        <v>0.43099999999999999</v>
      </c>
      <c r="AI66" s="11">
        <v>5</v>
      </c>
      <c r="AJ66" s="11">
        <v>3300</v>
      </c>
      <c r="AK66" s="4"/>
      <c r="AL66" s="10">
        <v>0.34300000000000003</v>
      </c>
      <c r="AM66" s="11">
        <v>3</v>
      </c>
      <c r="AN66" s="11">
        <v>2220</v>
      </c>
      <c r="AO66" s="4"/>
      <c r="AP66" s="10">
        <v>0.23100000000000001</v>
      </c>
      <c r="AQ66" s="11">
        <v>3</v>
      </c>
      <c r="AR66" s="11">
        <v>3300</v>
      </c>
      <c r="AS66" s="4"/>
      <c r="AT66" s="10">
        <v>0.23400000000000001</v>
      </c>
      <c r="AU66" s="11">
        <v>2</v>
      </c>
      <c r="AV66" s="11">
        <v>1846</v>
      </c>
      <c r="AW66" s="4"/>
      <c r="AX66" s="10">
        <v>0.36599999999999999</v>
      </c>
      <c r="AY66" s="11">
        <v>2</v>
      </c>
      <c r="AZ66" s="11">
        <v>1800</v>
      </c>
      <c r="BA66" s="4"/>
      <c r="BB66" s="10">
        <v>0.36299999999999999</v>
      </c>
      <c r="BC66" s="11">
        <v>2</v>
      </c>
      <c r="BD66" s="11">
        <v>1800</v>
      </c>
      <c r="BE66" s="4"/>
      <c r="BF66" s="10">
        <v>0.45200000000000001</v>
      </c>
      <c r="BG66" s="11">
        <v>2</v>
      </c>
      <c r="BH66" s="11">
        <v>1846</v>
      </c>
      <c r="BJ66" s="10">
        <v>0.40300000000000002</v>
      </c>
      <c r="BK66" s="11">
        <v>3</v>
      </c>
      <c r="BL66" s="11">
        <v>2640</v>
      </c>
    </row>
    <row r="67" spans="1:64" x14ac:dyDescent="0.2">
      <c r="A67" s="9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5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9"/>
      <c r="Z67" s="15"/>
      <c r="AA67" s="16"/>
      <c r="AB67" s="16"/>
      <c r="AC67" s="4"/>
      <c r="AD67" s="15"/>
      <c r="AE67" s="16"/>
      <c r="AF67" s="16"/>
      <c r="BF67" s="17"/>
      <c r="BG67" s="5"/>
      <c r="BH67" s="5"/>
    </row>
    <row r="68" spans="1:64" x14ac:dyDescent="0.2">
      <c r="A68" s="4"/>
      <c r="B68" s="17" t="s">
        <v>87</v>
      </c>
      <c r="C68" s="17"/>
      <c r="D68" s="17"/>
      <c r="E68" s="17"/>
      <c r="F68" s="17"/>
      <c r="G68" s="17"/>
      <c r="H68" s="17"/>
      <c r="I68" s="17"/>
      <c r="J68" s="17"/>
      <c r="K68" s="6"/>
      <c r="L68" s="6"/>
      <c r="M68" s="6"/>
      <c r="N68" s="17" t="s">
        <v>88</v>
      </c>
      <c r="O68" s="17"/>
      <c r="P68" s="17"/>
      <c r="Q68" s="17"/>
      <c r="R68" s="17"/>
      <c r="S68" s="17"/>
      <c r="T68" s="17"/>
      <c r="U68" s="17"/>
      <c r="V68" s="17"/>
      <c r="W68" s="6"/>
      <c r="X68" s="6"/>
      <c r="Y68" s="4"/>
      <c r="Z68" s="17" t="s">
        <v>89</v>
      </c>
      <c r="AA68" s="5"/>
      <c r="AB68" s="5"/>
      <c r="AC68" s="4"/>
      <c r="AD68" s="17" t="s">
        <v>90</v>
      </c>
      <c r="AE68" s="5"/>
      <c r="AF68" s="5"/>
      <c r="AG68" s="4"/>
      <c r="AH68" s="17" t="s">
        <v>91</v>
      </c>
      <c r="AI68" s="5"/>
      <c r="AJ68" s="5"/>
      <c r="AK68" s="4"/>
      <c r="AL68" s="17" t="s">
        <v>92</v>
      </c>
      <c r="AM68" s="5"/>
      <c r="AN68" s="5"/>
      <c r="AO68" s="4"/>
      <c r="AP68" s="17" t="s">
        <v>93</v>
      </c>
      <c r="AQ68" s="5"/>
      <c r="AR68" s="5"/>
      <c r="AS68" s="4"/>
      <c r="AT68" s="17" t="s">
        <v>94</v>
      </c>
      <c r="AU68" s="5"/>
      <c r="AV68" s="5"/>
      <c r="AW68" s="4"/>
      <c r="AX68" s="17" t="s">
        <v>95</v>
      </c>
      <c r="AY68" s="5"/>
      <c r="AZ68" s="5"/>
      <c r="BA68" s="4"/>
      <c r="BB68" s="17" t="s">
        <v>96</v>
      </c>
      <c r="BC68" s="5"/>
      <c r="BD68" s="5"/>
      <c r="BE68" s="4"/>
      <c r="BF68" s="17" t="s">
        <v>97</v>
      </c>
      <c r="BG68" s="5"/>
      <c r="BH68" s="5"/>
      <c r="BI68" s="4"/>
      <c r="BJ68" s="17" t="s">
        <v>98</v>
      </c>
      <c r="BK68" s="5"/>
      <c r="BL68" s="5"/>
    </row>
    <row r="69" spans="1:64" ht="45" x14ac:dyDescent="0.2">
      <c r="A69" s="4"/>
      <c r="B69" s="7" t="s">
        <v>15</v>
      </c>
      <c r="C69" s="7" t="s">
        <v>16</v>
      </c>
      <c r="D69" s="8" t="s">
        <v>17</v>
      </c>
      <c r="E69" s="8" t="s">
        <v>18</v>
      </c>
      <c r="F69" s="8" t="s">
        <v>19</v>
      </c>
      <c r="G69" s="8" t="s">
        <v>20</v>
      </c>
      <c r="H69" s="8" t="s">
        <v>21</v>
      </c>
      <c r="I69" s="8" t="s">
        <v>22</v>
      </c>
      <c r="J69" s="8" t="s">
        <v>23</v>
      </c>
      <c r="K69" s="8" t="s">
        <v>23</v>
      </c>
      <c r="L69" s="8" t="s">
        <v>22</v>
      </c>
      <c r="M69" s="8"/>
      <c r="N69" s="7" t="s">
        <v>15</v>
      </c>
      <c r="O69" s="7" t="s">
        <v>16</v>
      </c>
      <c r="P69" s="8" t="s">
        <v>17</v>
      </c>
      <c r="Q69" s="8" t="s">
        <v>18</v>
      </c>
      <c r="R69" s="8" t="s">
        <v>19</v>
      </c>
      <c r="S69" s="8" t="s">
        <v>20</v>
      </c>
      <c r="T69" s="8" t="s">
        <v>21</v>
      </c>
      <c r="U69" s="8" t="s">
        <v>22</v>
      </c>
      <c r="V69" s="8" t="s">
        <v>23</v>
      </c>
      <c r="W69" s="8" t="s">
        <v>25</v>
      </c>
      <c r="X69" s="8" t="s">
        <v>22</v>
      </c>
      <c r="Y69" s="4"/>
      <c r="Z69" s="7" t="s">
        <v>2</v>
      </c>
      <c r="AA69" s="8" t="s">
        <v>26</v>
      </c>
      <c r="AB69" s="8" t="s">
        <v>27</v>
      </c>
      <c r="AC69" s="4"/>
      <c r="AD69" s="7" t="s">
        <v>2</v>
      </c>
      <c r="AE69" s="8" t="s">
        <v>26</v>
      </c>
      <c r="AF69" s="8" t="s">
        <v>27</v>
      </c>
      <c r="AG69" s="4"/>
      <c r="AH69" s="7" t="s">
        <v>2</v>
      </c>
      <c r="AI69" s="8" t="s">
        <v>26</v>
      </c>
      <c r="AJ69" s="8" t="s">
        <v>27</v>
      </c>
      <c r="AK69" s="4"/>
      <c r="AL69" s="7" t="s">
        <v>2</v>
      </c>
      <c r="AM69" s="8" t="s">
        <v>26</v>
      </c>
      <c r="AN69" s="8" t="s">
        <v>27</v>
      </c>
      <c r="AO69" s="4"/>
      <c r="AP69" s="7" t="s">
        <v>2</v>
      </c>
      <c r="AQ69" s="8" t="s">
        <v>26</v>
      </c>
      <c r="AR69" s="8" t="s">
        <v>27</v>
      </c>
      <c r="AS69" s="4"/>
      <c r="AT69" s="7" t="s">
        <v>2</v>
      </c>
      <c r="AU69" s="8" t="s">
        <v>26</v>
      </c>
      <c r="AV69" s="8" t="s">
        <v>27</v>
      </c>
      <c r="AW69" s="4"/>
      <c r="AX69" s="7" t="s">
        <v>2</v>
      </c>
      <c r="AY69" s="8" t="s">
        <v>26</v>
      </c>
      <c r="AZ69" s="8" t="s">
        <v>27</v>
      </c>
      <c r="BA69" s="4"/>
      <c r="BB69" s="7" t="s">
        <v>2</v>
      </c>
      <c r="BC69" s="8" t="s">
        <v>26</v>
      </c>
      <c r="BD69" s="8" t="s">
        <v>27</v>
      </c>
      <c r="BE69" s="4"/>
      <c r="BF69" s="7" t="s">
        <v>2</v>
      </c>
      <c r="BG69" s="8" t="s">
        <v>26</v>
      </c>
      <c r="BH69" s="8" t="s">
        <v>27</v>
      </c>
      <c r="BI69" s="4"/>
      <c r="BJ69" s="7" t="s">
        <v>2</v>
      </c>
      <c r="BK69" s="8" t="s">
        <v>26</v>
      </c>
      <c r="BL69" s="8" t="s">
        <v>27</v>
      </c>
    </row>
    <row r="70" spans="1:64" x14ac:dyDescent="0.2">
      <c r="A70" s="9" t="s">
        <v>28</v>
      </c>
      <c r="B70" s="10"/>
      <c r="C70" s="10">
        <v>0.51</v>
      </c>
      <c r="D70" s="10">
        <f>+B70-C70</f>
        <v>-0.51</v>
      </c>
      <c r="E70" s="11"/>
      <c r="F70" s="11">
        <v>25</v>
      </c>
      <c r="G70" s="11"/>
      <c r="H70" s="11">
        <v>39699</v>
      </c>
      <c r="I70" s="12">
        <f>+(G70-H70)/H70*100</f>
        <v>-100</v>
      </c>
      <c r="J70" s="11"/>
      <c r="K70" s="11">
        <v>77816</v>
      </c>
      <c r="L70" s="12">
        <f>+(J70-K70)/K70*100</f>
        <v>-100</v>
      </c>
      <c r="M70" s="12"/>
      <c r="N70" s="10">
        <v>0.51</v>
      </c>
      <c r="O70" s="10">
        <v>0.49199999999999999</v>
      </c>
      <c r="P70" s="10">
        <f>+N70-O70</f>
        <v>1.8000000000000016E-2</v>
      </c>
      <c r="Q70" s="11">
        <v>25</v>
      </c>
      <c r="R70" s="11">
        <v>32</v>
      </c>
      <c r="S70" s="11">
        <v>39699</v>
      </c>
      <c r="T70" s="11">
        <f>+W70*O70</f>
        <v>44280.983999999997</v>
      </c>
      <c r="U70" s="12">
        <f>+(S70-T70)/T70*100</f>
        <v>-10.347520732601598</v>
      </c>
      <c r="V70" s="11">
        <v>77816</v>
      </c>
      <c r="W70" s="11">
        <v>90002</v>
      </c>
      <c r="X70" s="12">
        <f>+(V70-W70)/W70*100</f>
        <v>-13.539699117797383</v>
      </c>
      <c r="Y70" s="9"/>
      <c r="Z70" s="10" t="s">
        <v>99</v>
      </c>
      <c r="AA70" s="11">
        <v>32</v>
      </c>
      <c r="AB70" s="11">
        <v>90002</v>
      </c>
      <c r="AC70" s="4"/>
      <c r="AD70" s="10">
        <v>0.48199999999999998</v>
      </c>
      <c r="AE70" s="11">
        <v>29</v>
      </c>
      <c r="AF70" s="11">
        <v>87035</v>
      </c>
      <c r="AG70" s="4"/>
      <c r="AH70" s="10">
        <v>0.50900000000000001</v>
      </c>
      <c r="AI70" s="11">
        <v>29</v>
      </c>
      <c r="AJ70" s="11">
        <v>86109</v>
      </c>
      <c r="AK70" s="4"/>
      <c r="AL70" s="10">
        <v>0.48799999999999999</v>
      </c>
      <c r="AM70" s="11">
        <v>26</v>
      </c>
      <c r="AN70" s="11">
        <v>85421</v>
      </c>
      <c r="AO70" s="4"/>
      <c r="AP70" s="10">
        <v>0.54400000000000004</v>
      </c>
      <c r="AQ70" s="11">
        <v>23</v>
      </c>
      <c r="AR70" s="11">
        <v>85040</v>
      </c>
      <c r="AS70" s="4"/>
      <c r="AT70" s="10">
        <v>0.57299999999999995</v>
      </c>
      <c r="AU70" s="11">
        <v>24</v>
      </c>
      <c r="AV70" s="11">
        <v>86544</v>
      </c>
      <c r="AW70" s="4"/>
      <c r="AX70" s="10">
        <v>0.57499999999999996</v>
      </c>
      <c r="AY70" s="11">
        <v>22</v>
      </c>
      <c r="AZ70" s="11">
        <v>76585</v>
      </c>
      <c r="BA70" s="4"/>
      <c r="BB70" s="10">
        <v>0.498</v>
      </c>
      <c r="BC70" s="11">
        <v>21</v>
      </c>
      <c r="BD70" s="11">
        <v>73320</v>
      </c>
      <c r="BE70" s="4"/>
      <c r="BF70" s="10">
        <v>0.57799999999999996</v>
      </c>
      <c r="BG70" s="11">
        <v>21</v>
      </c>
      <c r="BH70" s="11">
        <v>73830</v>
      </c>
      <c r="BI70" s="4"/>
      <c r="BJ70" s="10">
        <v>0.56699999999999995</v>
      </c>
      <c r="BK70" s="11">
        <v>23</v>
      </c>
      <c r="BL70" s="11">
        <v>68481</v>
      </c>
    </row>
    <row r="71" spans="1:64" x14ac:dyDescent="0.2">
      <c r="A71" s="9"/>
      <c r="B71" s="10"/>
      <c r="C71" s="10"/>
      <c r="D71" s="10"/>
      <c r="E71" s="11"/>
      <c r="F71" s="11"/>
      <c r="G71" s="11"/>
      <c r="H71" s="11"/>
      <c r="I71" s="12"/>
      <c r="J71" s="11"/>
      <c r="K71" s="11"/>
      <c r="L71" s="12"/>
      <c r="M71" s="12"/>
      <c r="N71" s="10"/>
      <c r="O71" s="10"/>
      <c r="P71" s="10"/>
      <c r="Q71" s="11"/>
      <c r="R71" s="11"/>
      <c r="S71" s="11"/>
      <c r="T71" s="10"/>
      <c r="U71" s="12"/>
      <c r="V71" s="11"/>
      <c r="W71" s="11"/>
      <c r="X71" s="12"/>
      <c r="Y71" s="9"/>
      <c r="Z71" s="10"/>
      <c r="AA71" s="11"/>
      <c r="AB71" s="11"/>
      <c r="AC71" s="4"/>
      <c r="AD71" s="10"/>
      <c r="AE71" s="11"/>
      <c r="AF71" s="11"/>
      <c r="AG71" s="4"/>
      <c r="AH71" s="10"/>
      <c r="AI71" s="11"/>
      <c r="AJ71" s="11"/>
      <c r="AK71" s="4"/>
      <c r="AL71" s="10"/>
      <c r="AM71" s="11"/>
      <c r="AN71" s="11"/>
      <c r="AO71" s="4"/>
      <c r="AP71" s="10"/>
      <c r="AQ71" s="11"/>
      <c r="AR71" s="11"/>
      <c r="AS71" s="4"/>
      <c r="AT71" s="10"/>
      <c r="AU71" s="11"/>
      <c r="AV71" s="11"/>
      <c r="AW71" s="4"/>
      <c r="AX71" s="10"/>
      <c r="AY71" s="11"/>
      <c r="AZ71" s="11"/>
      <c r="BA71" s="4"/>
      <c r="BB71" s="10"/>
      <c r="BC71" s="11"/>
      <c r="BD71" s="11"/>
      <c r="BE71" s="4"/>
      <c r="BF71" s="10"/>
      <c r="BG71" s="11"/>
      <c r="BH71" s="11"/>
      <c r="BI71" s="4"/>
      <c r="BJ71" s="10"/>
      <c r="BK71" s="14"/>
      <c r="BL71" s="11"/>
    </row>
    <row r="72" spans="1:64" x14ac:dyDescent="0.2">
      <c r="A72" s="9" t="s">
        <v>29</v>
      </c>
      <c r="B72" s="10"/>
      <c r="C72" s="10">
        <v>0.51100000000000001</v>
      </c>
      <c r="D72" s="10">
        <f t="shared" ref="D72:D74" si="48">+B72-C72</f>
        <v>-0.51100000000000001</v>
      </c>
      <c r="E72" s="11"/>
      <c r="F72" s="11">
        <v>6</v>
      </c>
      <c r="G72" s="11"/>
      <c r="H72" s="11">
        <v>25385</v>
      </c>
      <c r="I72" s="12">
        <f>+(G72-H72)/H72*100</f>
        <v>-100</v>
      </c>
      <c r="J72" s="11"/>
      <c r="K72" s="11">
        <v>49662</v>
      </c>
      <c r="L72" s="12">
        <f t="shared" ref="L72:L74" si="49">+(J72-K72)/K72*100</f>
        <v>-100</v>
      </c>
      <c r="M72" s="12"/>
      <c r="N72" s="10">
        <v>0.51100000000000001</v>
      </c>
      <c r="O72" s="10">
        <v>0.47199999999999998</v>
      </c>
      <c r="P72" s="10">
        <f t="shared" ref="P72:P74" si="50">+N72-O72</f>
        <v>3.9000000000000035E-2</v>
      </c>
      <c r="Q72" s="11">
        <v>6</v>
      </c>
      <c r="R72" s="11">
        <v>7</v>
      </c>
      <c r="S72" s="11">
        <v>25385</v>
      </c>
      <c r="T72" s="11">
        <f>+W72*O72</f>
        <v>26779.392</v>
      </c>
      <c r="U72" s="12">
        <f>+(S72-T72)/T72*100</f>
        <v>-5.2069591423136119</v>
      </c>
      <c r="V72" s="11">
        <v>49662</v>
      </c>
      <c r="W72" s="11">
        <v>56736</v>
      </c>
      <c r="X72" s="12">
        <f t="shared" ref="X72:X74" si="51">+(V72-W72)/W72*100</f>
        <v>-12.468274111675127</v>
      </c>
      <c r="Y72" s="9"/>
      <c r="Z72" s="10" t="s">
        <v>100</v>
      </c>
      <c r="AA72" s="11">
        <v>7</v>
      </c>
      <c r="AB72" s="11">
        <v>56736</v>
      </c>
      <c r="AC72" s="4"/>
      <c r="AD72" s="10">
        <v>0.45200000000000001</v>
      </c>
      <c r="AE72" s="11">
        <v>7</v>
      </c>
      <c r="AF72" s="11">
        <v>59334</v>
      </c>
      <c r="AG72" s="4"/>
      <c r="AH72" s="10">
        <v>0.503</v>
      </c>
      <c r="AI72" s="11">
        <v>6</v>
      </c>
      <c r="AJ72" s="11">
        <v>53630</v>
      </c>
      <c r="AK72" s="4"/>
      <c r="AL72" s="10">
        <v>0.51500000000000001</v>
      </c>
      <c r="AM72" s="11">
        <v>7</v>
      </c>
      <c r="AN72" s="11">
        <v>56718</v>
      </c>
      <c r="AO72" s="4"/>
      <c r="AP72" s="10">
        <v>0.52500000000000002</v>
      </c>
      <c r="AQ72" s="11">
        <v>7</v>
      </c>
      <c r="AR72" s="11">
        <v>54281</v>
      </c>
      <c r="AS72" s="4"/>
      <c r="AT72" s="10">
        <v>0.54900000000000004</v>
      </c>
      <c r="AU72" s="11">
        <v>6</v>
      </c>
      <c r="AV72" s="11">
        <v>54684</v>
      </c>
      <c r="AW72" s="4"/>
      <c r="AX72" s="10">
        <v>0.59499999999999997</v>
      </c>
      <c r="AY72" s="11">
        <v>5</v>
      </c>
      <c r="AZ72" s="11">
        <v>45074</v>
      </c>
      <c r="BA72" s="4"/>
      <c r="BB72" s="10">
        <v>0.52100000000000002</v>
      </c>
      <c r="BC72" s="11">
        <v>5</v>
      </c>
      <c r="BD72" s="11">
        <v>43214</v>
      </c>
      <c r="BE72" s="4"/>
      <c r="BF72" s="10">
        <v>0.58799999999999997</v>
      </c>
      <c r="BG72" s="11">
        <v>5</v>
      </c>
      <c r="BH72" s="11">
        <v>43431</v>
      </c>
      <c r="BI72" s="4"/>
      <c r="BJ72" s="10">
        <v>0.57699999999999996</v>
      </c>
      <c r="BK72" s="11">
        <v>6</v>
      </c>
      <c r="BL72" s="11">
        <v>41261</v>
      </c>
    </row>
    <row r="73" spans="1:64" x14ac:dyDescent="0.2">
      <c r="A73" s="9" t="s">
        <v>30</v>
      </c>
      <c r="B73" s="10"/>
      <c r="C73" s="10">
        <v>0.42</v>
      </c>
      <c r="D73" s="10">
        <f t="shared" si="48"/>
        <v>-0.42</v>
      </c>
      <c r="E73" s="11"/>
      <c r="F73" s="11">
        <v>7</v>
      </c>
      <c r="G73" s="11"/>
      <c r="H73" s="11">
        <v>6976</v>
      </c>
      <c r="I73" s="12">
        <f>+(G73-H73)/H73*100</f>
        <v>-100</v>
      </c>
      <c r="J73" s="11"/>
      <c r="K73" s="11">
        <v>16611</v>
      </c>
      <c r="L73" s="12">
        <f t="shared" si="49"/>
        <v>-100</v>
      </c>
      <c r="M73" s="12"/>
      <c r="N73" s="10">
        <v>0.42</v>
      </c>
      <c r="O73" s="10">
        <v>0.46800000000000003</v>
      </c>
      <c r="P73" s="10">
        <f t="shared" si="50"/>
        <v>-4.8000000000000043E-2</v>
      </c>
      <c r="Q73" s="11">
        <v>7</v>
      </c>
      <c r="R73" s="11">
        <v>9</v>
      </c>
      <c r="S73" s="11">
        <v>6976</v>
      </c>
      <c r="T73" s="11">
        <f>+W73*O73</f>
        <v>8839.5840000000007</v>
      </c>
      <c r="U73" s="12">
        <f>+(S73-T73)/T73*100</f>
        <v>-21.082259074635193</v>
      </c>
      <c r="V73" s="11">
        <v>16611</v>
      </c>
      <c r="W73" s="11">
        <v>18888</v>
      </c>
      <c r="X73" s="12">
        <f t="shared" si="51"/>
        <v>-12.055273189326558</v>
      </c>
      <c r="Y73" s="9"/>
      <c r="Z73" s="10" t="s">
        <v>101</v>
      </c>
      <c r="AA73" s="11">
        <v>9</v>
      </c>
      <c r="AB73" s="11">
        <v>18888</v>
      </c>
      <c r="AC73" s="4"/>
      <c r="AD73" s="10">
        <v>0.501</v>
      </c>
      <c r="AE73" s="11">
        <v>8</v>
      </c>
      <c r="AF73" s="11">
        <v>15376</v>
      </c>
      <c r="AG73" s="4"/>
      <c r="AH73" s="10">
        <v>0.46800000000000003</v>
      </c>
      <c r="AI73" s="11">
        <v>9</v>
      </c>
      <c r="AJ73" s="11">
        <v>20338</v>
      </c>
      <c r="AK73" s="4"/>
      <c r="AL73" s="10">
        <v>0.36499999999999999</v>
      </c>
      <c r="AM73" s="11">
        <v>7</v>
      </c>
      <c r="AN73" s="11">
        <v>17700</v>
      </c>
      <c r="AO73" s="4"/>
      <c r="AP73" s="10">
        <v>0.59499999999999997</v>
      </c>
      <c r="AQ73" s="11">
        <v>7</v>
      </c>
      <c r="AR73" s="11">
        <v>18338</v>
      </c>
      <c r="AS73" s="4"/>
      <c r="AT73" s="10">
        <v>0.64</v>
      </c>
      <c r="AU73" s="11">
        <v>7</v>
      </c>
      <c r="AV73" s="11">
        <v>18507</v>
      </c>
      <c r="AW73" s="4"/>
      <c r="AX73" s="10">
        <v>0.51500000000000001</v>
      </c>
      <c r="AY73" s="11">
        <v>7</v>
      </c>
      <c r="AZ73" s="11">
        <v>19390</v>
      </c>
      <c r="BA73" s="4"/>
      <c r="BB73" s="10">
        <v>0.44900000000000001</v>
      </c>
      <c r="BC73" s="11">
        <v>6</v>
      </c>
      <c r="BD73" s="11">
        <v>18042</v>
      </c>
      <c r="BE73" s="4"/>
      <c r="BF73" s="10">
        <v>0.55700000000000005</v>
      </c>
      <c r="BG73" s="11">
        <v>9</v>
      </c>
      <c r="BH73" s="11">
        <v>23749</v>
      </c>
      <c r="BI73" s="4"/>
      <c r="BJ73" s="10">
        <v>0.53100000000000003</v>
      </c>
      <c r="BK73" s="11">
        <v>10</v>
      </c>
      <c r="BL73" s="11">
        <v>20555</v>
      </c>
    </row>
    <row r="74" spans="1:64" x14ac:dyDescent="0.2">
      <c r="A74" s="9" t="s">
        <v>31</v>
      </c>
      <c r="B74" s="10"/>
      <c r="C74" s="10">
        <v>0.63600000000000001</v>
      </c>
      <c r="D74" s="10">
        <f t="shared" si="48"/>
        <v>-0.63600000000000001</v>
      </c>
      <c r="E74" s="11"/>
      <c r="F74" s="11">
        <v>12</v>
      </c>
      <c r="G74" s="11"/>
      <c r="H74" s="11">
        <v>7337</v>
      </c>
      <c r="I74" s="12">
        <f>+(G74-H74)/H74*100</f>
        <v>-100</v>
      </c>
      <c r="J74" s="11"/>
      <c r="K74" s="11">
        <v>11543</v>
      </c>
      <c r="L74" s="12">
        <f t="shared" si="49"/>
        <v>-100</v>
      </c>
      <c r="M74" s="12"/>
      <c r="N74" s="10">
        <v>0.63600000000000001</v>
      </c>
      <c r="O74" s="10">
        <v>0.60499999999999998</v>
      </c>
      <c r="P74" s="10">
        <f t="shared" si="50"/>
        <v>3.1000000000000028E-2</v>
      </c>
      <c r="Q74" s="11">
        <v>12</v>
      </c>
      <c r="R74" s="11">
        <v>16</v>
      </c>
      <c r="S74" s="11">
        <v>7337</v>
      </c>
      <c r="T74" s="11">
        <f>+W74*O74</f>
        <v>8698.69</v>
      </c>
      <c r="U74" s="12">
        <f>+(S74-T74)/T74*100</f>
        <v>-15.653966286877685</v>
      </c>
      <c r="V74" s="11">
        <v>11543</v>
      </c>
      <c r="W74" s="11">
        <v>14378</v>
      </c>
      <c r="X74" s="12">
        <f t="shared" si="51"/>
        <v>-19.717624148003896</v>
      </c>
      <c r="Y74" s="9"/>
      <c r="Z74" s="10" t="s">
        <v>102</v>
      </c>
      <c r="AA74" s="11">
        <v>16</v>
      </c>
      <c r="AB74" s="11">
        <v>14378</v>
      </c>
      <c r="AC74" s="4"/>
      <c r="AD74" s="10">
        <v>0.60499999999999998</v>
      </c>
      <c r="AE74" s="11">
        <v>14</v>
      </c>
      <c r="AF74" s="11">
        <v>12325</v>
      </c>
      <c r="AG74" s="4"/>
      <c r="AH74" s="10">
        <v>0.60799999999999998</v>
      </c>
      <c r="AI74" s="11">
        <v>14</v>
      </c>
      <c r="AJ74" s="11">
        <v>12141</v>
      </c>
      <c r="AK74" s="4"/>
      <c r="AL74" s="10">
        <v>0.54200000000000004</v>
      </c>
      <c r="AM74" s="11">
        <v>12</v>
      </c>
      <c r="AN74" s="11">
        <v>11003</v>
      </c>
      <c r="AO74" s="4"/>
      <c r="AP74" s="10">
        <v>0.56599999999999995</v>
      </c>
      <c r="AQ74" s="11">
        <v>9</v>
      </c>
      <c r="AR74" s="11">
        <v>12422</v>
      </c>
      <c r="AS74" s="4"/>
      <c r="AT74" s="10">
        <v>0.57399999999999995</v>
      </c>
      <c r="AU74" s="11">
        <v>11</v>
      </c>
      <c r="AV74" s="11">
        <v>13353</v>
      </c>
      <c r="AW74" s="4"/>
      <c r="AX74" s="10">
        <v>0.59299999999999997</v>
      </c>
      <c r="AY74" s="11">
        <v>10</v>
      </c>
      <c r="AZ74" s="11">
        <v>12121</v>
      </c>
      <c r="BA74" s="4"/>
      <c r="BB74" s="10">
        <v>0.49099999999999999</v>
      </c>
      <c r="BC74" s="11">
        <v>10</v>
      </c>
      <c r="BD74" s="11">
        <v>12064</v>
      </c>
      <c r="BE74" s="4"/>
      <c r="BF74" s="10">
        <v>0.58899999999999997</v>
      </c>
      <c r="BG74" s="11">
        <v>7</v>
      </c>
      <c r="BH74" s="11">
        <v>6650</v>
      </c>
      <c r="BI74" s="4"/>
      <c r="BJ74" s="10">
        <v>0.623</v>
      </c>
      <c r="BK74" s="11">
        <v>7</v>
      </c>
      <c r="BL74" s="11">
        <v>6665</v>
      </c>
    </row>
    <row r="75" spans="1:64" x14ac:dyDescent="0.2">
      <c r="A75" s="9"/>
      <c r="B75" s="10"/>
      <c r="C75" s="10"/>
      <c r="D75" s="10"/>
      <c r="E75" s="11"/>
      <c r="F75" s="11"/>
      <c r="G75" s="11"/>
      <c r="H75" s="11"/>
      <c r="I75" s="12"/>
      <c r="J75" s="11"/>
      <c r="K75" s="11"/>
      <c r="L75" s="12"/>
      <c r="M75" s="12"/>
      <c r="N75" s="10"/>
      <c r="O75" s="10"/>
      <c r="P75" s="10"/>
      <c r="Q75" s="11"/>
      <c r="R75" s="11"/>
      <c r="S75" s="11"/>
      <c r="T75" s="11"/>
      <c r="U75" s="12"/>
      <c r="V75" s="11"/>
      <c r="W75" s="11"/>
      <c r="X75" s="12"/>
      <c r="Y75" s="9"/>
      <c r="Z75" s="10"/>
      <c r="AA75" s="11"/>
      <c r="AB75" s="11"/>
      <c r="AC75" s="4"/>
      <c r="AD75" s="10"/>
      <c r="AE75" s="11"/>
      <c r="AF75" s="11"/>
      <c r="AG75" s="4"/>
      <c r="AH75" s="10"/>
      <c r="AI75" s="11"/>
      <c r="AJ75" s="11"/>
      <c r="AK75" s="4"/>
      <c r="AL75" s="10"/>
      <c r="AM75" s="11"/>
      <c r="AN75" s="11"/>
      <c r="AO75" s="4"/>
      <c r="AP75" s="10"/>
      <c r="AQ75" s="11"/>
      <c r="AR75" s="11"/>
      <c r="AS75" s="4"/>
      <c r="AT75" s="10"/>
      <c r="AU75" s="11"/>
      <c r="AV75" s="11"/>
      <c r="AW75" s="4"/>
      <c r="AX75" s="10"/>
      <c r="AY75" s="11"/>
      <c r="AZ75" s="11"/>
      <c r="BA75" s="4"/>
      <c r="BB75" s="10"/>
      <c r="BC75" s="11"/>
      <c r="BD75" s="11"/>
      <c r="BE75" s="4"/>
      <c r="BF75" s="10"/>
      <c r="BG75" s="11"/>
      <c r="BH75" s="11"/>
      <c r="BI75" s="4"/>
      <c r="BJ75" s="10"/>
      <c r="BK75" s="11"/>
      <c r="BL75" s="11"/>
    </row>
    <row r="76" spans="1:64" x14ac:dyDescent="0.2">
      <c r="A76" s="9" t="s">
        <v>0</v>
      </c>
      <c r="B76" s="10"/>
      <c r="C76" s="10">
        <v>0.53400000000000003</v>
      </c>
      <c r="D76" s="10">
        <f t="shared" ref="D76:D78" si="52">+B76-C76</f>
        <v>-0.53400000000000003</v>
      </c>
      <c r="E76" s="11"/>
      <c r="F76" s="11">
        <v>5</v>
      </c>
      <c r="G76" s="11"/>
      <c r="H76" s="11">
        <v>5107</v>
      </c>
      <c r="I76" s="12">
        <f>+(G76-H76)/H76*100</f>
        <v>-100</v>
      </c>
      <c r="J76" s="11"/>
      <c r="K76" s="11">
        <v>9564</v>
      </c>
      <c r="L76" s="12">
        <f t="shared" ref="L76:L78" si="53">+(J76-K76)/K76*100</f>
        <v>-100</v>
      </c>
      <c r="M76" s="12"/>
      <c r="N76" s="10">
        <v>0.53400000000000003</v>
      </c>
      <c r="O76" s="10">
        <v>0.58099999999999996</v>
      </c>
      <c r="P76" s="10">
        <f t="shared" ref="P76:P78" si="54">+N76-O76</f>
        <v>-4.6999999999999931E-2</v>
      </c>
      <c r="Q76" s="11">
        <v>5</v>
      </c>
      <c r="R76" s="11">
        <v>7</v>
      </c>
      <c r="S76" s="11">
        <v>5107</v>
      </c>
      <c r="T76" s="11">
        <f>+W76*O76</f>
        <v>6855.7999999999993</v>
      </c>
      <c r="U76" s="12">
        <f>+(S76-T76)/T76*100</f>
        <v>-25.508328714373224</v>
      </c>
      <c r="V76" s="11">
        <v>9564</v>
      </c>
      <c r="W76" s="11">
        <v>11800</v>
      </c>
      <c r="X76" s="12">
        <f t="shared" ref="X76:X78" si="55">+(V76-W76)/W76*100</f>
        <v>-18.949152542372882</v>
      </c>
      <c r="Y76" s="9"/>
      <c r="Z76" s="10" t="s">
        <v>103</v>
      </c>
      <c r="AA76" s="11">
        <v>7</v>
      </c>
      <c r="AB76" s="11">
        <v>11800</v>
      </c>
      <c r="AC76" s="4"/>
      <c r="AD76" s="10">
        <v>0.52900000000000003</v>
      </c>
      <c r="AE76" s="11">
        <v>7</v>
      </c>
      <c r="AF76" s="11">
        <v>12132</v>
      </c>
      <c r="AG76" s="4"/>
      <c r="AH76" s="10">
        <v>0.55500000000000005</v>
      </c>
      <c r="AI76" s="11">
        <v>7</v>
      </c>
      <c r="AJ76" s="11">
        <v>13426</v>
      </c>
      <c r="AK76" s="4"/>
      <c r="AL76" s="10">
        <v>0.44500000000000001</v>
      </c>
      <c r="AM76" s="11">
        <v>5</v>
      </c>
      <c r="AN76" s="11">
        <v>10788</v>
      </c>
      <c r="AO76" s="4"/>
      <c r="AP76" s="10">
        <v>0.497</v>
      </c>
      <c r="AQ76" s="11">
        <v>4</v>
      </c>
      <c r="AR76" s="11">
        <v>8440</v>
      </c>
      <c r="AS76" s="4"/>
      <c r="AT76" s="10">
        <v>0.51200000000000001</v>
      </c>
      <c r="AU76" s="11">
        <v>5</v>
      </c>
      <c r="AV76" s="11">
        <v>9486</v>
      </c>
      <c r="AW76" s="4"/>
      <c r="AX76" s="10">
        <v>0.47899999999999998</v>
      </c>
      <c r="AY76" s="11">
        <v>5</v>
      </c>
      <c r="AZ76" s="11">
        <v>10462</v>
      </c>
      <c r="BA76" s="4"/>
      <c r="BB76" s="10">
        <v>0.377</v>
      </c>
      <c r="BC76" s="11">
        <v>4</v>
      </c>
      <c r="BD76" s="11">
        <v>9920</v>
      </c>
      <c r="BE76" s="4"/>
      <c r="BF76" s="10">
        <v>0.48799999999999999</v>
      </c>
      <c r="BG76" s="11">
        <v>5</v>
      </c>
      <c r="BH76" s="11">
        <v>11318</v>
      </c>
      <c r="BI76" s="4"/>
      <c r="BJ76" s="10">
        <v>0.57299999999999995</v>
      </c>
      <c r="BK76" s="11">
        <v>6</v>
      </c>
      <c r="BL76" s="11">
        <v>11472</v>
      </c>
    </row>
    <row r="77" spans="1:64" x14ac:dyDescent="0.2">
      <c r="A77" s="9" t="s">
        <v>32</v>
      </c>
      <c r="B77" s="10"/>
      <c r="C77" s="10">
        <v>0.50800000000000001</v>
      </c>
      <c r="D77" s="10">
        <f t="shared" si="52"/>
        <v>-0.50800000000000001</v>
      </c>
      <c r="E77" s="11"/>
      <c r="F77" s="11">
        <v>16</v>
      </c>
      <c r="G77" s="11"/>
      <c r="H77" s="11">
        <v>32380</v>
      </c>
      <c r="I77" s="12">
        <f>+(G77-H77)/H77*100</f>
        <v>-100</v>
      </c>
      <c r="J77" s="11"/>
      <c r="K77" s="11">
        <v>63757</v>
      </c>
      <c r="L77" s="12">
        <f t="shared" si="53"/>
        <v>-100</v>
      </c>
      <c r="M77" s="12"/>
      <c r="N77" s="10">
        <v>0.50800000000000001</v>
      </c>
      <c r="O77" s="10">
        <v>0.47</v>
      </c>
      <c r="P77" s="10">
        <f t="shared" si="54"/>
        <v>3.8000000000000034E-2</v>
      </c>
      <c r="Q77" s="11">
        <v>16</v>
      </c>
      <c r="R77" s="11">
        <v>20</v>
      </c>
      <c r="S77" s="11">
        <v>32380</v>
      </c>
      <c r="T77" s="11">
        <f>+W77*O77</f>
        <v>34059.49</v>
      </c>
      <c r="U77" s="12">
        <f>+(S77-T77)/T77*100</f>
        <v>-4.9310485858713626</v>
      </c>
      <c r="V77" s="11">
        <v>63757</v>
      </c>
      <c r="W77" s="11">
        <v>72467</v>
      </c>
      <c r="X77" s="12">
        <f t="shared" si="55"/>
        <v>-12.019263940828239</v>
      </c>
      <c r="Y77" s="9"/>
      <c r="Z77" s="10" t="s">
        <v>104</v>
      </c>
      <c r="AA77" s="11">
        <v>20</v>
      </c>
      <c r="AB77" s="11">
        <v>72467</v>
      </c>
      <c r="AC77" s="4"/>
      <c r="AD77" s="10">
        <v>0.46800000000000003</v>
      </c>
      <c r="AE77" s="11">
        <v>17</v>
      </c>
      <c r="AF77" s="11">
        <v>70439</v>
      </c>
      <c r="AG77" s="4"/>
      <c r="AH77" s="10">
        <v>0.501</v>
      </c>
      <c r="AI77" s="11">
        <v>17</v>
      </c>
      <c r="AJ77" s="11">
        <v>69273</v>
      </c>
      <c r="AK77" s="4"/>
      <c r="AL77" s="10">
        <v>0.497</v>
      </c>
      <c r="AM77" s="11">
        <v>18</v>
      </c>
      <c r="AN77" s="11">
        <v>72339</v>
      </c>
      <c r="AO77" s="4"/>
      <c r="AP77" s="10">
        <v>0.55300000000000005</v>
      </c>
      <c r="AQ77" s="11">
        <v>17</v>
      </c>
      <c r="AR77" s="11">
        <v>74741</v>
      </c>
      <c r="AS77" s="4"/>
      <c r="AT77" s="10">
        <v>0.58499999999999996</v>
      </c>
      <c r="AU77" s="11">
        <v>17</v>
      </c>
      <c r="AV77" s="11">
        <v>75144</v>
      </c>
      <c r="AW77" s="4"/>
      <c r="AX77" s="10">
        <v>0.59499999999999997</v>
      </c>
      <c r="AY77" s="11">
        <v>15</v>
      </c>
      <c r="AZ77" s="11">
        <v>64263</v>
      </c>
      <c r="BA77" s="4"/>
      <c r="BB77" s="10">
        <v>0.52200000000000002</v>
      </c>
      <c r="BC77" s="11">
        <v>15</v>
      </c>
      <c r="BD77" s="11">
        <v>61568</v>
      </c>
      <c r="BE77" s="4"/>
      <c r="BF77" s="10">
        <v>0.59499999999999997</v>
      </c>
      <c r="BG77" s="11">
        <v>14</v>
      </c>
      <c r="BH77" s="11">
        <v>60652</v>
      </c>
      <c r="BI77" s="4"/>
      <c r="BJ77" s="10">
        <v>0.56200000000000006</v>
      </c>
      <c r="BK77" s="11">
        <v>15</v>
      </c>
      <c r="BL77" s="11">
        <v>55149</v>
      </c>
    </row>
    <row r="78" spans="1:64" x14ac:dyDescent="0.2">
      <c r="A78" s="9" t="s">
        <v>1</v>
      </c>
      <c r="B78" s="10"/>
      <c r="C78" s="10">
        <v>0.49199999999999999</v>
      </c>
      <c r="D78" s="10">
        <f t="shared" si="52"/>
        <v>-0.49199999999999999</v>
      </c>
      <c r="E78" s="11"/>
      <c r="F78" s="11">
        <v>4</v>
      </c>
      <c r="G78" s="11"/>
      <c r="H78" s="11">
        <v>2212</v>
      </c>
      <c r="I78" s="12">
        <f>+(G78-H78)/H78*100</f>
        <v>-100</v>
      </c>
      <c r="J78" s="11"/>
      <c r="K78" s="11">
        <v>4495</v>
      </c>
      <c r="L78" s="12">
        <f t="shared" si="53"/>
        <v>-100</v>
      </c>
      <c r="M78" s="12"/>
      <c r="N78" s="10">
        <v>0.49199999999999999</v>
      </c>
      <c r="O78" s="10">
        <v>0.58499999999999996</v>
      </c>
      <c r="P78" s="10">
        <f t="shared" si="54"/>
        <v>-9.2999999999999972E-2</v>
      </c>
      <c r="Q78" s="11">
        <v>4</v>
      </c>
      <c r="R78" s="11">
        <v>5</v>
      </c>
      <c r="S78" s="11">
        <v>2212</v>
      </c>
      <c r="T78" s="11">
        <f>+W78*O78</f>
        <v>3354.9749999999999</v>
      </c>
      <c r="U78" s="12">
        <f>+(S78-T78)/T78*100</f>
        <v>-34.068063100321162</v>
      </c>
      <c r="V78" s="11">
        <v>4495</v>
      </c>
      <c r="W78" s="11">
        <v>5735</v>
      </c>
      <c r="X78" s="12">
        <f t="shared" si="55"/>
        <v>-21.621621621621621</v>
      </c>
      <c r="Y78" s="9"/>
      <c r="Z78" s="10" t="s">
        <v>105</v>
      </c>
      <c r="AA78" s="11">
        <v>5</v>
      </c>
      <c r="AB78" s="11">
        <v>5735</v>
      </c>
      <c r="AC78" s="4"/>
      <c r="AD78" s="10">
        <v>0.57399999999999995</v>
      </c>
      <c r="AE78" s="11">
        <v>5</v>
      </c>
      <c r="AF78" s="11">
        <v>4464</v>
      </c>
      <c r="AG78" s="4"/>
      <c r="AH78" s="10">
        <v>0.502</v>
      </c>
      <c r="AI78" s="11">
        <v>5</v>
      </c>
      <c r="AJ78" s="11">
        <v>3410</v>
      </c>
      <c r="AK78" s="4"/>
      <c r="AL78" s="10">
        <v>0.39600000000000002</v>
      </c>
      <c r="AM78" s="11">
        <v>3</v>
      </c>
      <c r="AN78" s="11">
        <v>2294</v>
      </c>
      <c r="AO78" s="4"/>
      <c r="AP78" s="10">
        <v>0.41899999999999998</v>
      </c>
      <c r="AQ78" s="11">
        <v>2</v>
      </c>
      <c r="AR78" s="11">
        <v>1860</v>
      </c>
      <c r="AS78" s="4"/>
      <c r="AT78" s="10">
        <v>0.379</v>
      </c>
      <c r="AU78" s="11">
        <v>2</v>
      </c>
      <c r="AV78" s="11">
        <v>1914</v>
      </c>
      <c r="AW78" s="4"/>
      <c r="AX78" s="10">
        <v>0.41299999999999998</v>
      </c>
      <c r="AY78" s="11">
        <v>2</v>
      </c>
      <c r="AZ78" s="11">
        <v>1860</v>
      </c>
      <c r="BA78" s="4"/>
      <c r="BB78" s="10">
        <v>0.36299999999999999</v>
      </c>
      <c r="BC78" s="11">
        <v>2</v>
      </c>
      <c r="BD78" s="11">
        <v>1832</v>
      </c>
      <c r="BE78" s="4"/>
      <c r="BF78" s="10">
        <v>0.57599999999999996</v>
      </c>
      <c r="BG78" s="11">
        <v>2</v>
      </c>
      <c r="BH78" s="11">
        <v>1860</v>
      </c>
      <c r="BI78" s="4"/>
      <c r="BJ78" s="10">
        <v>0.68700000000000006</v>
      </c>
      <c r="BK78" s="11">
        <v>2</v>
      </c>
      <c r="BL78" s="11">
        <v>1860</v>
      </c>
    </row>
    <row r="79" spans="1:64" x14ac:dyDescent="0.2">
      <c r="A79" s="9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5"/>
      <c r="O79" s="15"/>
      <c r="P79" s="15"/>
      <c r="Q79" s="16"/>
      <c r="R79" s="16"/>
      <c r="S79" s="16"/>
      <c r="T79" s="16"/>
      <c r="U79" s="16"/>
      <c r="V79" s="16"/>
      <c r="W79" s="16"/>
      <c r="X79" s="16"/>
      <c r="Y79" s="9"/>
      <c r="Z79" s="15"/>
      <c r="AA79" s="16"/>
      <c r="AB79" s="16"/>
      <c r="AC79" s="4"/>
      <c r="AD79" s="15"/>
      <c r="AE79" s="16"/>
      <c r="AF79" s="16"/>
      <c r="AG79" s="4"/>
      <c r="AH79" s="15"/>
      <c r="AI79" s="16"/>
      <c r="AJ79" s="16"/>
    </row>
    <row r="80" spans="1:64" ht="16.5" customHeight="1" x14ac:dyDescent="0.2">
      <c r="A80" s="4"/>
      <c r="B80" s="17" t="s">
        <v>106</v>
      </c>
      <c r="C80" s="17"/>
      <c r="D80" s="17"/>
      <c r="E80" s="17"/>
      <c r="F80" s="17"/>
      <c r="G80" s="17"/>
      <c r="H80" s="17"/>
      <c r="I80" s="17"/>
      <c r="J80" s="17"/>
      <c r="K80" s="6"/>
      <c r="L80" s="6"/>
      <c r="M80" s="6"/>
      <c r="N80" s="17" t="s">
        <v>107</v>
      </c>
      <c r="O80" s="17"/>
      <c r="P80" s="17"/>
      <c r="Q80" s="17"/>
      <c r="R80" s="17"/>
      <c r="S80" s="17"/>
      <c r="T80" s="17"/>
      <c r="U80" s="17"/>
      <c r="V80" s="17"/>
      <c r="W80" s="6"/>
      <c r="X80" s="6"/>
      <c r="Y80" s="4"/>
      <c r="Z80" s="17" t="s">
        <v>108</v>
      </c>
      <c r="AA80" s="5"/>
      <c r="AB80" s="5"/>
      <c r="AC80" s="4"/>
      <c r="AD80" s="17" t="s">
        <v>109</v>
      </c>
      <c r="AE80" s="5"/>
      <c r="AF80" s="5"/>
      <c r="AG80" s="4"/>
      <c r="AH80" s="20" t="s">
        <v>110</v>
      </c>
      <c r="AI80" s="20"/>
      <c r="AJ80" s="20"/>
      <c r="AK80" s="4"/>
      <c r="AL80" s="20" t="s">
        <v>111</v>
      </c>
      <c r="AM80" s="20"/>
      <c r="AN80" s="20"/>
      <c r="AO80" s="4"/>
      <c r="AP80" s="20" t="s">
        <v>112</v>
      </c>
      <c r="AQ80" s="20"/>
      <c r="AR80" s="20"/>
      <c r="AS80" s="4"/>
      <c r="AT80" s="20" t="s">
        <v>113</v>
      </c>
      <c r="AU80" s="20"/>
      <c r="AV80" s="20"/>
      <c r="AW80" s="4"/>
      <c r="AX80" s="20" t="s">
        <v>114</v>
      </c>
      <c r="AY80" s="20"/>
      <c r="AZ80" s="20"/>
      <c r="BA80" s="4"/>
      <c r="BB80" s="20" t="s">
        <v>115</v>
      </c>
      <c r="BC80" s="20"/>
      <c r="BD80" s="20"/>
      <c r="BE80" s="4"/>
      <c r="BF80" s="20" t="s">
        <v>116</v>
      </c>
      <c r="BG80" s="20"/>
      <c r="BH80" s="20"/>
      <c r="BJ80" s="20" t="s">
        <v>117</v>
      </c>
      <c r="BK80" s="20"/>
      <c r="BL80" s="20"/>
    </row>
    <row r="81" spans="1:64" ht="42" customHeight="1" x14ac:dyDescent="0.2">
      <c r="A81" s="4"/>
      <c r="B81" s="7" t="s">
        <v>15</v>
      </c>
      <c r="C81" s="7" t="s">
        <v>16</v>
      </c>
      <c r="D81" s="8" t="s">
        <v>17</v>
      </c>
      <c r="E81" s="8" t="s">
        <v>18</v>
      </c>
      <c r="F81" s="8" t="s">
        <v>19</v>
      </c>
      <c r="G81" s="8" t="s">
        <v>20</v>
      </c>
      <c r="H81" s="8" t="s">
        <v>21</v>
      </c>
      <c r="I81" s="8" t="s">
        <v>22</v>
      </c>
      <c r="J81" s="8" t="s">
        <v>23</v>
      </c>
      <c r="K81" s="8" t="s">
        <v>23</v>
      </c>
      <c r="L81" s="8" t="s">
        <v>22</v>
      </c>
      <c r="M81" s="8"/>
      <c r="N81" s="7" t="s">
        <v>15</v>
      </c>
      <c r="O81" s="7" t="s">
        <v>16</v>
      </c>
      <c r="P81" s="8" t="s">
        <v>17</v>
      </c>
      <c r="Q81" s="8" t="s">
        <v>18</v>
      </c>
      <c r="R81" s="8" t="s">
        <v>19</v>
      </c>
      <c r="S81" s="8" t="s">
        <v>20</v>
      </c>
      <c r="T81" s="8" t="s">
        <v>21</v>
      </c>
      <c r="U81" s="8" t="s">
        <v>22</v>
      </c>
      <c r="V81" s="8" t="s">
        <v>23</v>
      </c>
      <c r="W81" s="8" t="s">
        <v>25</v>
      </c>
      <c r="X81" s="8" t="s">
        <v>22</v>
      </c>
      <c r="Y81" s="4"/>
      <c r="Z81" s="7" t="s">
        <v>2</v>
      </c>
      <c r="AA81" s="8" t="s">
        <v>26</v>
      </c>
      <c r="AB81" s="8" t="s">
        <v>27</v>
      </c>
      <c r="AC81" s="4"/>
      <c r="AD81" s="7" t="s">
        <v>2</v>
      </c>
      <c r="AE81" s="8" t="s">
        <v>26</v>
      </c>
      <c r="AF81" s="8" t="s">
        <v>27</v>
      </c>
      <c r="AG81" s="4"/>
      <c r="AH81" s="7" t="s">
        <v>2</v>
      </c>
      <c r="AI81" s="8" t="s">
        <v>26</v>
      </c>
      <c r="AJ81" s="8" t="s">
        <v>27</v>
      </c>
      <c r="AK81" s="4"/>
      <c r="AL81" s="7" t="s">
        <v>2</v>
      </c>
      <c r="AM81" s="8" t="s">
        <v>26</v>
      </c>
      <c r="AN81" s="8" t="s">
        <v>27</v>
      </c>
      <c r="AO81" s="4"/>
      <c r="AP81" s="7" t="s">
        <v>2</v>
      </c>
      <c r="AQ81" s="8" t="s">
        <v>26</v>
      </c>
      <c r="AR81" s="8" t="s">
        <v>27</v>
      </c>
      <c r="AS81" s="4"/>
      <c r="AT81" s="7" t="s">
        <v>2</v>
      </c>
      <c r="AU81" s="8" t="s">
        <v>26</v>
      </c>
      <c r="AV81" s="8" t="s">
        <v>27</v>
      </c>
      <c r="AW81" s="4"/>
      <c r="AX81" s="7" t="s">
        <v>2</v>
      </c>
      <c r="AY81" s="8" t="s">
        <v>26</v>
      </c>
      <c r="AZ81" s="8" t="s">
        <v>27</v>
      </c>
      <c r="BA81" s="4"/>
      <c r="BB81" s="7" t="s">
        <v>2</v>
      </c>
      <c r="BC81" s="8" t="s">
        <v>26</v>
      </c>
      <c r="BD81" s="8" t="s">
        <v>27</v>
      </c>
      <c r="BE81" s="4"/>
      <c r="BF81" s="7" t="s">
        <v>2</v>
      </c>
      <c r="BG81" s="8" t="s">
        <v>26</v>
      </c>
      <c r="BH81" s="8" t="s">
        <v>27</v>
      </c>
      <c r="BJ81" s="7" t="s">
        <v>2</v>
      </c>
      <c r="BK81" s="8" t="s">
        <v>26</v>
      </c>
      <c r="BL81" s="8" t="s">
        <v>27</v>
      </c>
    </row>
    <row r="82" spans="1:64" x14ac:dyDescent="0.2">
      <c r="A82" s="9" t="s">
        <v>28</v>
      </c>
      <c r="B82" s="10"/>
      <c r="C82" s="10">
        <v>0.54100000000000004</v>
      </c>
      <c r="D82" s="10">
        <f>+B82-C82</f>
        <v>-0.54100000000000004</v>
      </c>
      <c r="E82" s="11"/>
      <c r="F82" s="11">
        <v>30</v>
      </c>
      <c r="G82" s="11"/>
      <c r="H82" s="11">
        <v>44942</v>
      </c>
      <c r="I82" s="12">
        <f>+(G82-H82)/H82*100</f>
        <v>-100</v>
      </c>
      <c r="J82" s="11"/>
      <c r="K82" s="11">
        <v>83039</v>
      </c>
      <c r="L82" s="12">
        <f>+(J82-K82)/K82*100</f>
        <v>-100</v>
      </c>
      <c r="M82" s="12"/>
      <c r="N82" s="10">
        <v>0.54100000000000004</v>
      </c>
      <c r="O82" s="10">
        <v>0.52100000000000002</v>
      </c>
      <c r="P82" s="10">
        <f>+N82-O82</f>
        <v>2.0000000000000018E-2</v>
      </c>
      <c r="Q82" s="11">
        <v>30</v>
      </c>
      <c r="R82" s="11">
        <v>32</v>
      </c>
      <c r="S82" s="11">
        <v>44942</v>
      </c>
      <c r="T82" s="11">
        <f>+W82*O82</f>
        <v>48937.53</v>
      </c>
      <c r="U82" s="12">
        <f>+(S82-T82)/T82*100</f>
        <v>-8.1645518276055178</v>
      </c>
      <c r="V82" s="11">
        <v>83039</v>
      </c>
      <c r="W82" s="11">
        <v>93930</v>
      </c>
      <c r="X82" s="12">
        <f>+(V82-W82)/W82*100</f>
        <v>-11.594804641754498</v>
      </c>
      <c r="Y82" s="9"/>
      <c r="Z82" s="10">
        <v>0.52100000000000002</v>
      </c>
      <c r="AA82" s="11">
        <v>32</v>
      </c>
      <c r="AB82" s="11">
        <v>93930</v>
      </c>
      <c r="AC82" s="4"/>
      <c r="AD82" s="10">
        <v>0.52</v>
      </c>
      <c r="AE82" s="11">
        <v>31</v>
      </c>
      <c r="AF82" s="11">
        <v>90830</v>
      </c>
      <c r="AG82" s="4"/>
      <c r="AH82" s="10">
        <v>0.54300000000000004</v>
      </c>
      <c r="AI82" s="11">
        <v>30</v>
      </c>
      <c r="AJ82" s="11">
        <v>87408</v>
      </c>
      <c r="AK82" s="4"/>
      <c r="AL82" s="10">
        <v>0.501</v>
      </c>
      <c r="AM82" s="11">
        <v>28</v>
      </c>
      <c r="AN82" s="11">
        <v>88473</v>
      </c>
      <c r="AO82" s="4"/>
      <c r="AP82" s="10">
        <v>0.55200000000000005</v>
      </c>
      <c r="AQ82" s="11">
        <v>26</v>
      </c>
      <c r="AR82" s="11">
        <v>90588</v>
      </c>
      <c r="AS82" s="4"/>
      <c r="AT82" s="10">
        <v>0.5</v>
      </c>
      <c r="AU82" s="11">
        <v>27</v>
      </c>
      <c r="AV82" s="11">
        <v>91732</v>
      </c>
      <c r="AW82" s="4"/>
      <c r="AX82" s="10">
        <v>0.46899999999999997</v>
      </c>
      <c r="AY82" s="11">
        <v>26</v>
      </c>
      <c r="AZ82" s="11">
        <v>89735</v>
      </c>
      <c r="BA82" s="4"/>
      <c r="BB82" s="10">
        <v>0.52</v>
      </c>
      <c r="BC82" s="11">
        <v>23</v>
      </c>
      <c r="BD82" s="11">
        <v>76385</v>
      </c>
      <c r="BE82" s="4"/>
      <c r="BF82" s="10">
        <v>0.58199999999999996</v>
      </c>
      <c r="BG82" s="11">
        <v>21</v>
      </c>
      <c r="BH82" s="11">
        <v>74453</v>
      </c>
      <c r="BJ82" s="10">
        <v>0.58599999999999997</v>
      </c>
      <c r="BK82" s="11">
        <v>22</v>
      </c>
      <c r="BL82" s="11">
        <v>68045</v>
      </c>
    </row>
    <row r="83" spans="1:64" x14ac:dyDescent="0.2">
      <c r="A83" s="9"/>
      <c r="B83" s="10"/>
      <c r="C83" s="10"/>
      <c r="D83" s="10"/>
      <c r="E83" s="11"/>
      <c r="F83" s="11"/>
      <c r="G83" s="11"/>
      <c r="H83" s="11"/>
      <c r="I83" s="12"/>
      <c r="J83" s="11"/>
      <c r="K83" s="11"/>
      <c r="L83" s="12"/>
      <c r="M83" s="12"/>
      <c r="N83" s="10"/>
      <c r="O83" s="10"/>
      <c r="P83" s="10"/>
      <c r="Q83" s="11"/>
      <c r="R83" s="11"/>
      <c r="S83" s="11"/>
      <c r="T83" s="10"/>
      <c r="U83" s="12"/>
      <c r="V83" s="11"/>
      <c r="W83" s="11"/>
      <c r="X83" s="12"/>
      <c r="Y83" s="9"/>
      <c r="Z83" s="10"/>
      <c r="AA83" s="11"/>
      <c r="AB83" s="11"/>
      <c r="AC83" s="4"/>
      <c r="AD83" s="10"/>
      <c r="AE83" s="11"/>
      <c r="AF83" s="11"/>
      <c r="AG83" s="4"/>
      <c r="AH83" s="10"/>
      <c r="AI83" s="11"/>
      <c r="AJ83" s="11"/>
      <c r="AK83" s="4"/>
      <c r="AL83" s="10"/>
      <c r="AM83" s="11"/>
      <c r="AN83" s="11"/>
      <c r="AO83" s="4"/>
      <c r="AP83" s="10"/>
      <c r="AQ83" s="11"/>
      <c r="AR83" s="11"/>
      <c r="AS83" s="4"/>
      <c r="AT83" s="10"/>
      <c r="AU83" s="11"/>
      <c r="AV83" s="11"/>
      <c r="AW83" s="4"/>
      <c r="AX83" s="10"/>
      <c r="AY83" s="11"/>
      <c r="AZ83" s="11"/>
      <c r="BA83" s="4"/>
      <c r="BB83" s="10"/>
      <c r="BC83" s="11"/>
      <c r="BD83" s="11"/>
      <c r="BE83" s="4"/>
      <c r="BF83" s="10"/>
      <c r="BG83" s="11"/>
      <c r="BH83" s="11"/>
      <c r="BJ83" s="10"/>
      <c r="BK83" s="14"/>
      <c r="BL83" s="11"/>
    </row>
    <row r="84" spans="1:64" x14ac:dyDescent="0.2">
      <c r="A84" s="9" t="s">
        <v>29</v>
      </c>
      <c r="B84" s="10"/>
      <c r="C84" s="10">
        <v>0.58399999999999996</v>
      </c>
      <c r="D84" s="10">
        <f t="shared" ref="D84:D86" si="56">+B84-C84</f>
        <v>-0.58399999999999996</v>
      </c>
      <c r="E84" s="11"/>
      <c r="F84" s="11">
        <v>6</v>
      </c>
      <c r="G84" s="11"/>
      <c r="H84" s="11">
        <v>28942</v>
      </c>
      <c r="I84" s="12">
        <f>+(G84-H84)/H84*100</f>
        <v>-100</v>
      </c>
      <c r="J84" s="11"/>
      <c r="K84" s="11">
        <v>49569</v>
      </c>
      <c r="L84" s="12">
        <f t="shared" ref="L84:L86" si="57">+(J84-K84)/K84*100</f>
        <v>-100</v>
      </c>
      <c r="M84" s="12"/>
      <c r="N84" s="10">
        <v>0.58399999999999996</v>
      </c>
      <c r="O84" s="10">
        <v>0.52300000000000002</v>
      </c>
      <c r="P84" s="10">
        <f t="shared" ref="P84:P86" si="58">+N84-O84</f>
        <v>6.0999999999999943E-2</v>
      </c>
      <c r="Q84" s="11">
        <v>6</v>
      </c>
      <c r="R84" s="11">
        <v>7</v>
      </c>
      <c r="S84" s="11">
        <v>28942</v>
      </c>
      <c r="T84" s="11">
        <f>+W84*O84</f>
        <v>30269.671000000002</v>
      </c>
      <c r="U84" s="12">
        <f>+(S84-T84)/T84*100</f>
        <v>-4.3861428160220237</v>
      </c>
      <c r="V84" s="11">
        <v>49569</v>
      </c>
      <c r="W84" s="11">
        <v>57877</v>
      </c>
      <c r="X84" s="12">
        <f t="shared" ref="X84:X86" si="59">+(V84-W84)/W84*100</f>
        <v>-14.35457953936797</v>
      </c>
      <c r="Y84" s="9"/>
      <c r="Z84" s="10">
        <v>0.52300000000000002</v>
      </c>
      <c r="AA84" s="11">
        <v>7</v>
      </c>
      <c r="AB84" s="11">
        <v>57877</v>
      </c>
      <c r="AC84" s="4"/>
      <c r="AD84" s="10">
        <v>0.504</v>
      </c>
      <c r="AE84" s="11">
        <v>7</v>
      </c>
      <c r="AF84" s="11">
        <v>59365</v>
      </c>
      <c r="AG84" s="4"/>
      <c r="AH84" s="10">
        <v>0.54400000000000004</v>
      </c>
      <c r="AI84" s="11">
        <v>6</v>
      </c>
      <c r="AJ84" s="11">
        <v>53630</v>
      </c>
      <c r="AK84" s="4"/>
      <c r="AL84" s="10">
        <v>0.52300000000000002</v>
      </c>
      <c r="AM84" s="11">
        <v>7</v>
      </c>
      <c r="AN84" s="11">
        <v>56687</v>
      </c>
      <c r="AO84" s="4"/>
      <c r="AP84" s="10">
        <v>0.52100000000000002</v>
      </c>
      <c r="AQ84" s="11">
        <v>7</v>
      </c>
      <c r="AR84" s="11">
        <v>54343</v>
      </c>
      <c r="AS84" s="4"/>
      <c r="AT84" s="10">
        <v>0.46400000000000002</v>
      </c>
      <c r="AU84" s="11">
        <v>6</v>
      </c>
      <c r="AV84" s="11">
        <v>54808</v>
      </c>
      <c r="AW84" s="4"/>
      <c r="AX84" s="10">
        <v>0.47899999999999998</v>
      </c>
      <c r="AY84" s="11">
        <v>6</v>
      </c>
      <c r="AZ84" s="11">
        <v>53320</v>
      </c>
      <c r="BA84" s="4"/>
      <c r="BB84" s="10">
        <v>0.54400000000000004</v>
      </c>
      <c r="BC84" s="11">
        <v>5</v>
      </c>
      <c r="BD84" s="11">
        <v>43245</v>
      </c>
      <c r="BE84" s="4"/>
      <c r="BF84" s="10">
        <v>0.57899999999999996</v>
      </c>
      <c r="BG84" s="11">
        <v>5</v>
      </c>
      <c r="BH84" s="11">
        <v>43431</v>
      </c>
      <c r="BJ84" s="10">
        <v>0.6</v>
      </c>
      <c r="BK84" s="11">
        <v>6</v>
      </c>
      <c r="BL84" s="11">
        <v>41199</v>
      </c>
    </row>
    <row r="85" spans="1:64" x14ac:dyDescent="0.2">
      <c r="A85" s="9" t="s">
        <v>30</v>
      </c>
      <c r="B85" s="10"/>
      <c r="C85" s="10">
        <v>0.42799999999999999</v>
      </c>
      <c r="D85" s="10">
        <f t="shared" si="56"/>
        <v>-0.42799999999999999</v>
      </c>
      <c r="E85" s="11"/>
      <c r="F85" s="11">
        <v>9</v>
      </c>
      <c r="G85" s="11"/>
      <c r="H85" s="11">
        <v>8369</v>
      </c>
      <c r="I85" s="12">
        <f>+(G85-H85)/H85*100</f>
        <v>-100</v>
      </c>
      <c r="J85" s="11"/>
      <c r="K85" s="11">
        <v>19551</v>
      </c>
      <c r="L85" s="12">
        <f t="shared" si="57"/>
        <v>-100</v>
      </c>
      <c r="M85" s="12"/>
      <c r="N85" s="10">
        <v>0.42799999999999999</v>
      </c>
      <c r="O85" s="10">
        <v>0.46800000000000003</v>
      </c>
      <c r="P85" s="10">
        <f t="shared" si="58"/>
        <v>-4.0000000000000036E-2</v>
      </c>
      <c r="Q85" s="11">
        <v>9</v>
      </c>
      <c r="R85" s="11">
        <v>9</v>
      </c>
      <c r="S85" s="11">
        <v>8369</v>
      </c>
      <c r="T85" s="11">
        <f>+W85*O85</f>
        <v>9778.3919999999998</v>
      </c>
      <c r="U85" s="12">
        <f>+(S85-T85)/T85*100</f>
        <v>-14.413330944392492</v>
      </c>
      <c r="V85" s="11">
        <v>19551</v>
      </c>
      <c r="W85" s="11">
        <v>20894</v>
      </c>
      <c r="X85" s="12">
        <f t="shared" si="59"/>
        <v>-6.4276825883028614</v>
      </c>
      <c r="Y85" s="9"/>
      <c r="Z85" s="10">
        <v>0.46800000000000003</v>
      </c>
      <c r="AA85" s="11">
        <v>9</v>
      </c>
      <c r="AB85" s="11">
        <v>20894</v>
      </c>
      <c r="AC85" s="4"/>
      <c r="AD85" s="10">
        <v>0.54300000000000004</v>
      </c>
      <c r="AE85" s="11">
        <v>9</v>
      </c>
      <c r="AF85" s="11">
        <v>17670</v>
      </c>
      <c r="AG85" s="4"/>
      <c r="AH85" s="10">
        <v>0.50700000000000001</v>
      </c>
      <c r="AI85" s="11">
        <v>9</v>
      </c>
      <c r="AJ85" s="11">
        <v>21172</v>
      </c>
      <c r="AK85" s="4"/>
      <c r="AL85" s="10">
        <v>0.40500000000000003</v>
      </c>
      <c r="AM85" s="11">
        <v>9</v>
      </c>
      <c r="AN85" s="11">
        <v>20812</v>
      </c>
      <c r="AO85" s="4"/>
      <c r="AP85" s="10">
        <v>0.60699999999999998</v>
      </c>
      <c r="AQ85" s="11">
        <v>9</v>
      </c>
      <c r="AR85" s="11">
        <v>23248</v>
      </c>
      <c r="AS85" s="4"/>
      <c r="AT85" s="10">
        <v>0.55300000000000005</v>
      </c>
      <c r="AU85" s="11">
        <v>9</v>
      </c>
      <c r="AV85" s="11">
        <v>23137</v>
      </c>
      <c r="AW85" s="4"/>
      <c r="AX85" s="10">
        <v>0.41899999999999998</v>
      </c>
      <c r="AY85" s="11">
        <v>9</v>
      </c>
      <c r="AZ85" s="11">
        <v>23116</v>
      </c>
      <c r="BA85" s="4"/>
      <c r="BB85" s="10">
        <v>0.47399999999999998</v>
      </c>
      <c r="BC85" s="11">
        <v>7</v>
      </c>
      <c r="BD85" s="11">
        <v>20326</v>
      </c>
      <c r="BE85" s="4"/>
      <c r="BF85" s="10">
        <v>0.57299999999999995</v>
      </c>
      <c r="BG85" s="11">
        <v>9</v>
      </c>
      <c r="BH85" s="11">
        <v>24397</v>
      </c>
      <c r="BJ85" s="10">
        <v>0.57399999999999995</v>
      </c>
      <c r="BK85" s="11">
        <v>10</v>
      </c>
      <c r="BL85" s="11">
        <v>20987</v>
      </c>
    </row>
    <row r="86" spans="1:64" x14ac:dyDescent="0.2">
      <c r="A86" s="9" t="s">
        <v>31</v>
      </c>
      <c r="B86" s="10"/>
      <c r="C86" s="10">
        <v>0.54800000000000004</v>
      </c>
      <c r="D86" s="10">
        <f t="shared" si="56"/>
        <v>-0.54800000000000004</v>
      </c>
      <c r="E86" s="11"/>
      <c r="F86" s="11">
        <v>15</v>
      </c>
      <c r="G86" s="11"/>
      <c r="H86" s="11">
        <v>7631</v>
      </c>
      <c r="I86" s="12">
        <f>+(G86-H86)/H86*100</f>
        <v>-100</v>
      </c>
      <c r="J86" s="11"/>
      <c r="K86" s="11">
        <v>13919</v>
      </c>
      <c r="L86" s="12">
        <f t="shared" si="57"/>
        <v>-100</v>
      </c>
      <c r="M86" s="12"/>
      <c r="N86" s="10">
        <v>0.54800000000000004</v>
      </c>
      <c r="O86" s="10">
        <v>0.59</v>
      </c>
      <c r="P86" s="10">
        <f t="shared" si="58"/>
        <v>-4.1999999999999926E-2</v>
      </c>
      <c r="Q86" s="11">
        <v>15</v>
      </c>
      <c r="R86" s="11">
        <v>16</v>
      </c>
      <c r="S86" s="11">
        <v>7631</v>
      </c>
      <c r="T86" s="11">
        <f>+W86*O86</f>
        <v>8943.81</v>
      </c>
      <c r="U86" s="12">
        <f>+(S86-T86)/T86*100</f>
        <v>-14.678420046937484</v>
      </c>
      <c r="V86" s="11">
        <v>13919</v>
      </c>
      <c r="W86" s="11">
        <v>15159</v>
      </c>
      <c r="X86" s="12">
        <f t="shared" si="59"/>
        <v>-8.1799591002044991</v>
      </c>
      <c r="Y86" s="9"/>
      <c r="Z86" s="10">
        <v>0.59</v>
      </c>
      <c r="AA86" s="11">
        <v>16</v>
      </c>
      <c r="AB86" s="11">
        <v>15159</v>
      </c>
      <c r="AC86" s="4"/>
      <c r="AD86" s="10">
        <v>0.56399999999999995</v>
      </c>
      <c r="AE86" s="11">
        <v>15</v>
      </c>
      <c r="AF86" s="11">
        <v>13795</v>
      </c>
      <c r="AG86" s="4"/>
      <c r="AH86" s="10">
        <v>0.59699999999999998</v>
      </c>
      <c r="AI86" s="11">
        <v>15</v>
      </c>
      <c r="AJ86" s="11">
        <v>12606</v>
      </c>
      <c r="AK86" s="4"/>
      <c r="AL86" s="10">
        <v>0.56799999999999995</v>
      </c>
      <c r="AM86" s="11">
        <v>12</v>
      </c>
      <c r="AN86" s="11">
        <v>10974</v>
      </c>
      <c r="AO86" s="4"/>
      <c r="AP86" s="10">
        <v>0.58399999999999996</v>
      </c>
      <c r="AQ86" s="11">
        <v>10</v>
      </c>
      <c r="AR86" s="11">
        <v>12997</v>
      </c>
      <c r="AS86" s="4"/>
      <c r="AT86" s="10">
        <v>0.55400000000000005</v>
      </c>
      <c r="AU86" s="11">
        <v>12</v>
      </c>
      <c r="AV86" s="11">
        <v>13787</v>
      </c>
      <c r="AW86" s="4"/>
      <c r="AX86" s="10">
        <v>0.51400000000000001</v>
      </c>
      <c r="AY86" s="11">
        <v>11</v>
      </c>
      <c r="AZ86" s="11">
        <v>13299</v>
      </c>
      <c r="BA86" s="4"/>
      <c r="BB86" s="10">
        <v>0.51400000000000001</v>
      </c>
      <c r="BC86" s="11">
        <v>11</v>
      </c>
      <c r="BD86" s="11">
        <v>12814</v>
      </c>
      <c r="BE86" s="4"/>
      <c r="BF86" s="10">
        <v>0.63</v>
      </c>
      <c r="BG86" s="11">
        <v>7</v>
      </c>
      <c r="BH86" s="11">
        <v>6625</v>
      </c>
      <c r="BJ86" s="10">
        <v>0.52800000000000002</v>
      </c>
      <c r="BK86" s="11">
        <v>6</v>
      </c>
      <c r="BL86" s="11">
        <v>5859</v>
      </c>
    </row>
    <row r="87" spans="1:64" x14ac:dyDescent="0.2">
      <c r="A87" s="9"/>
      <c r="B87" s="10"/>
      <c r="C87" s="10"/>
      <c r="D87" s="10"/>
      <c r="E87" s="11"/>
      <c r="F87" s="11"/>
      <c r="G87" s="11"/>
      <c r="H87" s="11"/>
      <c r="I87" s="12"/>
      <c r="J87" s="11"/>
      <c r="K87" s="11"/>
      <c r="L87" s="12"/>
      <c r="M87" s="12"/>
      <c r="N87" s="10"/>
      <c r="O87" s="10"/>
      <c r="P87" s="10"/>
      <c r="Q87" s="11"/>
      <c r="R87" s="11"/>
      <c r="S87" s="11"/>
      <c r="T87" s="11"/>
      <c r="U87" s="12"/>
      <c r="V87" s="11"/>
      <c r="W87" s="11"/>
      <c r="X87" s="12"/>
      <c r="Y87" s="9"/>
      <c r="Z87" s="10"/>
      <c r="AA87" s="11"/>
      <c r="AB87" s="11"/>
      <c r="AC87" s="4"/>
      <c r="AD87" s="10"/>
      <c r="AE87" s="11"/>
      <c r="AF87" s="11"/>
      <c r="AG87" s="4"/>
      <c r="AH87" s="10"/>
      <c r="AI87" s="11"/>
      <c r="AJ87" s="11"/>
      <c r="AK87" s="4"/>
      <c r="AL87" s="10"/>
      <c r="AM87" s="11"/>
      <c r="AN87" s="11"/>
      <c r="AO87" s="4"/>
      <c r="AP87" s="10"/>
      <c r="AQ87" s="11"/>
      <c r="AR87" s="11"/>
      <c r="AS87" s="4"/>
      <c r="AT87" s="10"/>
      <c r="AU87" s="11"/>
      <c r="AV87" s="11"/>
      <c r="AW87" s="4"/>
      <c r="AX87" s="10"/>
      <c r="AY87" s="11"/>
      <c r="AZ87" s="11"/>
      <c r="BA87" s="4"/>
      <c r="BB87" s="10"/>
      <c r="BC87" s="11"/>
      <c r="BD87" s="11"/>
      <c r="BE87" s="4"/>
      <c r="BF87" s="10"/>
      <c r="BG87" s="11"/>
      <c r="BH87" s="11"/>
      <c r="BJ87" s="10"/>
      <c r="BK87" s="11"/>
      <c r="BL87" s="11"/>
    </row>
    <row r="88" spans="1:64" x14ac:dyDescent="0.2">
      <c r="A88" s="9" t="s">
        <v>0</v>
      </c>
      <c r="B88" s="10"/>
      <c r="C88" s="10">
        <v>0.56999999999999995</v>
      </c>
      <c r="D88" s="10">
        <f t="shared" ref="D88:D90" si="60">+B88-C88</f>
        <v>-0.56999999999999995</v>
      </c>
      <c r="E88" s="11"/>
      <c r="F88" s="11">
        <v>6</v>
      </c>
      <c r="G88" s="11"/>
      <c r="H88" s="11">
        <v>6805</v>
      </c>
      <c r="I88" s="12">
        <f>+(G88-H88)/H88*100</f>
        <v>-100</v>
      </c>
      <c r="J88" s="11"/>
      <c r="K88" s="11">
        <v>11935</v>
      </c>
      <c r="L88" s="12">
        <f t="shared" ref="L88:L90" si="61">+(J88-K88)/K88*100</f>
        <v>-100</v>
      </c>
      <c r="M88" s="12"/>
      <c r="N88" s="10">
        <v>0.56999999999999995</v>
      </c>
      <c r="O88" s="10">
        <v>0.53100000000000003</v>
      </c>
      <c r="P88" s="10">
        <f t="shared" ref="P88:P90" si="62">+N88-O88</f>
        <v>3.8999999999999924E-2</v>
      </c>
      <c r="Q88" s="11">
        <v>6</v>
      </c>
      <c r="R88" s="11">
        <v>7</v>
      </c>
      <c r="S88" s="11">
        <v>6805</v>
      </c>
      <c r="T88" s="11">
        <f>+W88*O88</f>
        <v>7423.9110000000001</v>
      </c>
      <c r="U88" s="12">
        <f>+(S88-T88)/T88*100</f>
        <v>-8.3367244030808028</v>
      </c>
      <c r="V88" s="11">
        <v>11935</v>
      </c>
      <c r="W88" s="11">
        <v>13981</v>
      </c>
      <c r="X88" s="12">
        <f t="shared" ref="X88:X90" si="63">+(V88-W88)/W88*100</f>
        <v>-14.634146341463413</v>
      </c>
      <c r="Y88" s="9"/>
      <c r="Z88" s="10">
        <v>0.53100000000000003</v>
      </c>
      <c r="AA88" s="11">
        <v>7</v>
      </c>
      <c r="AB88" s="11">
        <v>13981</v>
      </c>
      <c r="AC88" s="4"/>
      <c r="AD88" s="10">
        <v>0.60299999999999998</v>
      </c>
      <c r="AE88" s="11">
        <v>7</v>
      </c>
      <c r="AF88" s="11">
        <v>14198</v>
      </c>
      <c r="AG88" s="4"/>
      <c r="AH88" s="10">
        <v>0.6</v>
      </c>
      <c r="AI88" s="11">
        <v>7</v>
      </c>
      <c r="AJ88" s="11">
        <v>14260</v>
      </c>
      <c r="AK88" s="4"/>
      <c r="AL88" s="10">
        <v>0.51300000000000001</v>
      </c>
      <c r="AM88" s="11">
        <v>7</v>
      </c>
      <c r="AN88" s="11">
        <v>13900</v>
      </c>
      <c r="AO88" s="4"/>
      <c r="AP88" s="10">
        <v>0.55900000000000005</v>
      </c>
      <c r="AQ88" s="11">
        <v>7</v>
      </c>
      <c r="AR88" s="11">
        <v>14156</v>
      </c>
      <c r="AS88" s="4"/>
      <c r="AT88" s="10">
        <v>0.47899999999999998</v>
      </c>
      <c r="AU88" s="11">
        <v>7</v>
      </c>
      <c r="AV88" s="11">
        <v>14116</v>
      </c>
      <c r="AW88" s="4"/>
      <c r="AX88" s="10">
        <v>0.40600000000000003</v>
      </c>
      <c r="AY88" s="11">
        <v>7</v>
      </c>
      <c r="AZ88" s="11">
        <v>14188</v>
      </c>
      <c r="BA88" s="4"/>
      <c r="BB88" s="10">
        <v>0.39400000000000002</v>
      </c>
      <c r="BC88" s="11">
        <v>5</v>
      </c>
      <c r="BD88" s="11">
        <v>12080</v>
      </c>
      <c r="BE88" s="4"/>
      <c r="BF88" s="10">
        <v>0.57199999999999995</v>
      </c>
      <c r="BG88" s="11">
        <v>5</v>
      </c>
      <c r="BH88" s="11">
        <v>12090</v>
      </c>
      <c r="BJ88" s="10">
        <v>0.63900000000000001</v>
      </c>
      <c r="BK88" s="11">
        <v>7</v>
      </c>
      <c r="BL88" s="11">
        <v>12958</v>
      </c>
    </row>
    <row r="89" spans="1:64" x14ac:dyDescent="0.2">
      <c r="A89" s="9" t="s">
        <v>32</v>
      </c>
      <c r="B89" s="10"/>
      <c r="C89" s="10">
        <v>0.54</v>
      </c>
      <c r="D89" s="10">
        <f t="shared" si="60"/>
        <v>-0.54</v>
      </c>
      <c r="E89" s="11"/>
      <c r="F89" s="11">
        <v>20</v>
      </c>
      <c r="G89" s="11"/>
      <c r="H89" s="11">
        <v>35989</v>
      </c>
      <c r="I89" s="12">
        <f>+(G89-H89)/H89*100</f>
        <v>-100</v>
      </c>
      <c r="J89" s="11"/>
      <c r="K89" s="11">
        <v>66609</v>
      </c>
      <c r="L89" s="12">
        <f t="shared" si="61"/>
        <v>-100</v>
      </c>
      <c r="M89" s="12"/>
      <c r="N89" s="10">
        <v>0.54</v>
      </c>
      <c r="O89" s="10">
        <v>0.51900000000000002</v>
      </c>
      <c r="P89" s="10">
        <f t="shared" si="62"/>
        <v>2.1000000000000019E-2</v>
      </c>
      <c r="Q89" s="11">
        <v>20</v>
      </c>
      <c r="R89" s="11">
        <v>20</v>
      </c>
      <c r="S89" s="11">
        <v>35989</v>
      </c>
      <c r="T89" s="11">
        <f>+W89*O89</f>
        <v>38517.065999999999</v>
      </c>
      <c r="U89" s="12">
        <f>+(S89-T89)/T89*100</f>
        <v>-6.5634957761320623</v>
      </c>
      <c r="V89" s="11">
        <v>66609</v>
      </c>
      <c r="W89" s="11">
        <v>74214</v>
      </c>
      <c r="X89" s="12">
        <f t="shared" si="63"/>
        <v>-10.24739267523648</v>
      </c>
      <c r="Y89" s="9"/>
      <c r="Z89" s="10">
        <v>0.51900000000000002</v>
      </c>
      <c r="AA89" s="11">
        <v>20</v>
      </c>
      <c r="AB89" s="11">
        <v>74214</v>
      </c>
      <c r="AC89" s="4"/>
      <c r="AD89" s="10">
        <v>0.50800000000000001</v>
      </c>
      <c r="AE89" s="11">
        <v>19</v>
      </c>
      <c r="AF89" s="11">
        <v>72168</v>
      </c>
      <c r="AG89" s="4"/>
      <c r="AH89" s="10">
        <v>0.53600000000000003</v>
      </c>
      <c r="AI89" s="11">
        <v>18</v>
      </c>
      <c r="AJ89" s="11">
        <v>69738</v>
      </c>
      <c r="AK89" s="4"/>
      <c r="AL89" s="10">
        <v>0.503</v>
      </c>
      <c r="AM89" s="11">
        <v>18</v>
      </c>
      <c r="AN89" s="11">
        <v>72279</v>
      </c>
      <c r="AO89" s="4"/>
      <c r="AP89" s="10">
        <v>0.55600000000000005</v>
      </c>
      <c r="AQ89" s="11">
        <v>17</v>
      </c>
      <c r="AR89" s="11">
        <v>74572</v>
      </c>
      <c r="AS89" s="4"/>
      <c r="AT89" s="10">
        <v>0.503</v>
      </c>
      <c r="AU89" s="11">
        <v>18</v>
      </c>
      <c r="AV89" s="11">
        <v>75702</v>
      </c>
      <c r="AW89" s="4"/>
      <c r="AX89" s="10">
        <v>0.48199999999999998</v>
      </c>
      <c r="AY89" s="11">
        <v>17</v>
      </c>
      <c r="AZ89" s="11">
        <v>73687</v>
      </c>
      <c r="BA89" s="4"/>
      <c r="BB89" s="10">
        <v>0.54600000000000004</v>
      </c>
      <c r="BC89" s="11">
        <v>16</v>
      </c>
      <c r="BD89" s="11">
        <v>62743</v>
      </c>
      <c r="BE89" s="4"/>
      <c r="BF89" s="10">
        <v>0.57999999999999996</v>
      </c>
      <c r="BG89" s="11">
        <v>14</v>
      </c>
      <c r="BH89" s="11">
        <v>60503</v>
      </c>
      <c r="BJ89" s="10">
        <v>0.57499999999999996</v>
      </c>
      <c r="BK89" s="11">
        <v>14</v>
      </c>
      <c r="BL89" s="11">
        <v>54653</v>
      </c>
    </row>
    <row r="90" spans="1:64" x14ac:dyDescent="0.2">
      <c r="A90" s="9" t="s">
        <v>1</v>
      </c>
      <c r="B90" s="10"/>
      <c r="C90" s="10">
        <v>0.47799999999999998</v>
      </c>
      <c r="D90" s="10">
        <f t="shared" si="60"/>
        <v>-0.47799999999999998</v>
      </c>
      <c r="E90" s="11"/>
      <c r="F90" s="11">
        <v>4</v>
      </c>
      <c r="G90" s="11"/>
      <c r="H90" s="11">
        <v>2147</v>
      </c>
      <c r="I90" s="12">
        <f>+(G90-H90)/H90*100</f>
        <v>-100</v>
      </c>
      <c r="J90" s="11"/>
      <c r="K90" s="11">
        <v>4495</v>
      </c>
      <c r="L90" s="12">
        <f t="shared" si="61"/>
        <v>-100</v>
      </c>
      <c r="M90" s="12"/>
      <c r="N90" s="10">
        <v>0.47799999999999998</v>
      </c>
      <c r="O90" s="10">
        <v>0.53200000000000003</v>
      </c>
      <c r="P90" s="10">
        <f t="shared" si="62"/>
        <v>-5.4000000000000048E-2</v>
      </c>
      <c r="Q90" s="11">
        <v>4</v>
      </c>
      <c r="R90" s="11">
        <v>5</v>
      </c>
      <c r="S90" s="11">
        <v>2147</v>
      </c>
      <c r="T90" s="11">
        <f>+W90*O90</f>
        <v>3051.02</v>
      </c>
      <c r="U90" s="12">
        <f>+(S90-T90)/T90*100</f>
        <v>-29.630090920413497</v>
      </c>
      <c r="V90" s="11">
        <v>4495</v>
      </c>
      <c r="W90" s="11">
        <v>5735</v>
      </c>
      <c r="X90" s="12">
        <f t="shared" si="63"/>
        <v>-21.621621621621621</v>
      </c>
      <c r="Y90" s="9"/>
      <c r="Z90" s="10">
        <v>0.53200000000000003</v>
      </c>
      <c r="AA90" s="11">
        <v>5</v>
      </c>
      <c r="AB90" s="11">
        <v>5735</v>
      </c>
      <c r="AC90" s="4"/>
      <c r="AD90" s="10">
        <v>0.46200000000000002</v>
      </c>
      <c r="AE90" s="11">
        <v>5</v>
      </c>
      <c r="AF90" s="11">
        <v>4464</v>
      </c>
      <c r="AG90" s="4"/>
      <c r="AH90" s="10">
        <v>0.43099999999999999</v>
      </c>
      <c r="AI90" s="11">
        <v>5</v>
      </c>
      <c r="AJ90" s="11">
        <v>3410</v>
      </c>
      <c r="AK90" s="4"/>
      <c r="AL90" s="10">
        <v>0.373</v>
      </c>
      <c r="AM90" s="11">
        <v>3</v>
      </c>
      <c r="AN90" s="11">
        <v>2294</v>
      </c>
      <c r="AO90" s="4"/>
      <c r="AP90" s="10">
        <v>0.32800000000000001</v>
      </c>
      <c r="AQ90" s="11">
        <v>2</v>
      </c>
      <c r="AR90" s="11">
        <v>1860</v>
      </c>
      <c r="AS90" s="4"/>
      <c r="AT90" s="10">
        <v>0.53200000000000003</v>
      </c>
      <c r="AU90" s="11">
        <v>2</v>
      </c>
      <c r="AV90" s="11">
        <v>19140</v>
      </c>
      <c r="AW90" s="4"/>
      <c r="AX90" s="10">
        <v>0.42199999999999999</v>
      </c>
      <c r="AY90" s="11">
        <v>2</v>
      </c>
      <c r="AZ90" s="11">
        <v>1860</v>
      </c>
      <c r="BA90" s="4"/>
      <c r="BB90" s="10">
        <v>0.46500000000000002</v>
      </c>
      <c r="BC90" s="11">
        <v>2</v>
      </c>
      <c r="BD90" s="11">
        <v>1832</v>
      </c>
      <c r="BE90" s="4"/>
      <c r="BF90" s="10">
        <v>0.71099999999999997</v>
      </c>
      <c r="BG90" s="11">
        <v>2</v>
      </c>
      <c r="BH90" s="11">
        <v>1860</v>
      </c>
      <c r="BJ90" s="10">
        <v>0.29299999999999998</v>
      </c>
      <c r="BK90" s="11">
        <v>1</v>
      </c>
      <c r="BL90" s="11">
        <v>434</v>
      </c>
    </row>
    <row r="91" spans="1:64" x14ac:dyDescent="0.2">
      <c r="A91" s="9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5"/>
      <c r="O91" s="15"/>
      <c r="P91" s="15"/>
      <c r="Q91" s="16"/>
      <c r="R91" s="16"/>
      <c r="S91" s="16"/>
      <c r="T91" s="16"/>
      <c r="U91" s="16"/>
      <c r="V91" s="16"/>
      <c r="W91" s="16"/>
      <c r="X91" s="16"/>
      <c r="Y91" s="9"/>
      <c r="Z91" s="15"/>
      <c r="AA91" s="16"/>
      <c r="AB91" s="16"/>
      <c r="AC91" s="4"/>
      <c r="AD91" s="15"/>
      <c r="AE91" s="16"/>
      <c r="AF91" s="16"/>
    </row>
    <row r="92" spans="1:64" x14ac:dyDescent="0.2">
      <c r="A92" s="4"/>
      <c r="B92" s="17" t="s">
        <v>118</v>
      </c>
      <c r="C92" s="17"/>
      <c r="D92" s="17"/>
      <c r="E92" s="17"/>
      <c r="F92" s="17"/>
      <c r="G92" s="17"/>
      <c r="H92" s="17"/>
      <c r="I92" s="17"/>
      <c r="J92" s="17"/>
      <c r="K92" s="20"/>
      <c r="L92" s="20"/>
      <c r="M92" s="20"/>
      <c r="N92" s="17" t="s">
        <v>119</v>
      </c>
      <c r="O92" s="17"/>
      <c r="P92" s="17"/>
      <c r="Q92" s="17"/>
      <c r="R92" s="17"/>
      <c r="S92" s="17"/>
      <c r="T92" s="17"/>
      <c r="U92" s="17"/>
      <c r="V92" s="17"/>
      <c r="W92" s="20"/>
      <c r="X92" s="20"/>
      <c r="Y92" s="4"/>
      <c r="Z92" s="17" t="s">
        <v>120</v>
      </c>
      <c r="AA92" s="17"/>
      <c r="AB92" s="17"/>
      <c r="AC92" s="4"/>
      <c r="AD92" s="17" t="s">
        <v>121</v>
      </c>
      <c r="AE92" s="17"/>
      <c r="AF92" s="17"/>
      <c r="AG92" s="4"/>
      <c r="AH92" s="17" t="s">
        <v>122</v>
      </c>
      <c r="AI92" s="17"/>
      <c r="AJ92" s="17"/>
      <c r="AK92" s="4"/>
      <c r="AL92" s="17" t="s">
        <v>123</v>
      </c>
      <c r="AM92" s="17"/>
      <c r="AN92" s="17"/>
      <c r="AO92" s="4"/>
      <c r="AP92" s="17" t="s">
        <v>124</v>
      </c>
      <c r="AQ92" s="17"/>
      <c r="AR92" s="17"/>
      <c r="AS92" s="21"/>
      <c r="AT92" s="17" t="s">
        <v>125</v>
      </c>
      <c r="AU92" s="17"/>
      <c r="AV92" s="17"/>
      <c r="AW92" s="4"/>
      <c r="AX92" s="17" t="s">
        <v>126</v>
      </c>
      <c r="AY92" s="17"/>
      <c r="AZ92" s="17"/>
      <c r="BA92" s="4"/>
      <c r="BB92" s="17" t="s">
        <v>127</v>
      </c>
      <c r="BC92" s="17"/>
      <c r="BD92" s="17"/>
      <c r="BE92" s="4"/>
      <c r="BF92" s="17" t="s">
        <v>128</v>
      </c>
      <c r="BG92" s="17"/>
      <c r="BH92" s="17"/>
      <c r="BJ92" s="17" t="s">
        <v>129</v>
      </c>
      <c r="BK92" s="17"/>
      <c r="BL92" s="17"/>
    </row>
    <row r="93" spans="1:64" ht="45" x14ac:dyDescent="0.2">
      <c r="A93" s="4"/>
      <c r="B93" s="7" t="s">
        <v>15</v>
      </c>
      <c r="C93" s="7" t="s">
        <v>16</v>
      </c>
      <c r="D93" s="8" t="s">
        <v>17</v>
      </c>
      <c r="E93" s="8" t="s">
        <v>18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23</v>
      </c>
      <c r="K93" s="8" t="s">
        <v>23</v>
      </c>
      <c r="L93" s="8" t="s">
        <v>22</v>
      </c>
      <c r="M93" s="8"/>
      <c r="N93" s="7" t="s">
        <v>15</v>
      </c>
      <c r="O93" s="7" t="s">
        <v>16</v>
      </c>
      <c r="P93" s="8" t="s">
        <v>17</v>
      </c>
      <c r="Q93" s="8" t="s">
        <v>18</v>
      </c>
      <c r="R93" s="8" t="s">
        <v>19</v>
      </c>
      <c r="S93" s="8" t="s">
        <v>20</v>
      </c>
      <c r="T93" s="8" t="s">
        <v>21</v>
      </c>
      <c r="U93" s="8" t="s">
        <v>22</v>
      </c>
      <c r="V93" s="8" t="s">
        <v>23</v>
      </c>
      <c r="W93" s="8" t="s">
        <v>25</v>
      </c>
      <c r="X93" s="8" t="s">
        <v>22</v>
      </c>
      <c r="Y93" s="4"/>
      <c r="Z93" s="7" t="s">
        <v>2</v>
      </c>
      <c r="AA93" s="8" t="s">
        <v>26</v>
      </c>
      <c r="AB93" s="8" t="s">
        <v>27</v>
      </c>
      <c r="AC93" s="4"/>
      <c r="AD93" s="7" t="s">
        <v>2</v>
      </c>
      <c r="AE93" s="8" t="s">
        <v>26</v>
      </c>
      <c r="AF93" s="8" t="s">
        <v>27</v>
      </c>
      <c r="AG93" s="4"/>
      <c r="AH93" s="7" t="s">
        <v>2</v>
      </c>
      <c r="AI93" s="8" t="s">
        <v>26</v>
      </c>
      <c r="AJ93" s="8" t="s">
        <v>27</v>
      </c>
      <c r="AK93" s="4"/>
      <c r="AL93" s="7" t="s">
        <v>2</v>
      </c>
      <c r="AM93" s="8" t="s">
        <v>26</v>
      </c>
      <c r="AN93" s="8" t="s">
        <v>27</v>
      </c>
      <c r="AO93" s="4"/>
      <c r="AP93" s="7" t="s">
        <v>2</v>
      </c>
      <c r="AQ93" s="8" t="s">
        <v>26</v>
      </c>
      <c r="AR93" s="8" t="s">
        <v>27</v>
      </c>
      <c r="AS93" s="4"/>
      <c r="AT93" s="7" t="s">
        <v>2</v>
      </c>
      <c r="AU93" s="8" t="s">
        <v>26</v>
      </c>
      <c r="AV93" s="8" t="s">
        <v>27</v>
      </c>
      <c r="AW93" s="4"/>
      <c r="AX93" s="7" t="s">
        <v>2</v>
      </c>
      <c r="AY93" s="8" t="s">
        <v>26</v>
      </c>
      <c r="AZ93" s="8" t="s">
        <v>27</v>
      </c>
      <c r="BA93" s="4"/>
      <c r="BB93" s="7" t="s">
        <v>2</v>
      </c>
      <c r="BC93" s="8" t="s">
        <v>26</v>
      </c>
      <c r="BD93" s="8" t="s">
        <v>27</v>
      </c>
      <c r="BE93" s="4"/>
      <c r="BF93" s="7" t="s">
        <v>2</v>
      </c>
      <c r="BG93" s="8" t="s">
        <v>26</v>
      </c>
      <c r="BH93" s="8" t="s">
        <v>27</v>
      </c>
      <c r="BJ93" s="7" t="s">
        <v>2</v>
      </c>
      <c r="BK93" s="8" t="s">
        <v>26</v>
      </c>
      <c r="BL93" s="8" t="s">
        <v>27</v>
      </c>
    </row>
    <row r="94" spans="1:64" x14ac:dyDescent="0.2">
      <c r="A94" s="9" t="s">
        <v>28</v>
      </c>
      <c r="B94" s="10">
        <v>0.53700000000000003</v>
      </c>
      <c r="C94" s="10">
        <v>0.58399999999999996</v>
      </c>
      <c r="D94" s="10">
        <f>+B94-C94</f>
        <v>-4.6999999999999931E-2</v>
      </c>
      <c r="E94" s="11">
        <v>31</v>
      </c>
      <c r="F94" s="11">
        <v>30</v>
      </c>
      <c r="G94" s="11">
        <v>43963</v>
      </c>
      <c r="H94" s="11">
        <v>47509</v>
      </c>
      <c r="I94" s="12">
        <f>+(G94-H94)/H94*100</f>
        <v>-7.4638489549348543</v>
      </c>
      <c r="J94" s="11">
        <v>81827</v>
      </c>
      <c r="K94" s="11">
        <v>81283</v>
      </c>
      <c r="L94" s="12">
        <f>+(J94-K94)/K94*100</f>
        <v>0.6692666363200177</v>
      </c>
      <c r="M94" s="12"/>
      <c r="N94" s="10">
        <v>0.58399999999999996</v>
      </c>
      <c r="O94" s="10">
        <v>0.504</v>
      </c>
      <c r="P94" s="10">
        <f>+N94-O94</f>
        <v>7.999999999999996E-2</v>
      </c>
      <c r="Q94" s="11">
        <v>30</v>
      </c>
      <c r="R94" s="11">
        <v>32</v>
      </c>
      <c r="S94" s="11">
        <v>47509</v>
      </c>
      <c r="T94" s="11">
        <f>+W94*O94</f>
        <v>45904.32</v>
      </c>
      <c r="U94" s="12">
        <f>+(S94-T94)/T94*100</f>
        <v>3.4957058507783154</v>
      </c>
      <c r="V94" s="11">
        <v>81283</v>
      </c>
      <c r="W94" s="11">
        <v>91080</v>
      </c>
      <c r="X94" s="12">
        <f>+(V94-W94)/W94*100</f>
        <v>-10.756477821695213</v>
      </c>
      <c r="Y94" s="9"/>
      <c r="Z94" s="10">
        <v>0.504</v>
      </c>
      <c r="AA94" s="11">
        <v>32</v>
      </c>
      <c r="AB94" s="11">
        <v>91080</v>
      </c>
      <c r="AC94" s="4"/>
      <c r="AD94" s="10">
        <v>0.51800000000000002</v>
      </c>
      <c r="AE94" s="11">
        <v>31</v>
      </c>
      <c r="AF94" s="11">
        <v>87630</v>
      </c>
      <c r="AG94" s="4"/>
      <c r="AH94" s="10">
        <v>0.501</v>
      </c>
      <c r="AI94" s="11">
        <v>32</v>
      </c>
      <c r="AJ94" s="11">
        <v>88169</v>
      </c>
      <c r="AK94" s="4"/>
      <c r="AL94" s="10">
        <v>0.48099999999999998</v>
      </c>
      <c r="AM94" s="11">
        <v>28</v>
      </c>
      <c r="AN94" s="11">
        <v>83268</v>
      </c>
      <c r="AO94" s="4"/>
      <c r="AP94" s="10">
        <v>0.53700000000000003</v>
      </c>
      <c r="AQ94" s="11">
        <v>27</v>
      </c>
      <c r="AR94" s="11">
        <v>82517</v>
      </c>
      <c r="AS94" s="4"/>
      <c r="AT94" s="10">
        <v>0.51200000000000001</v>
      </c>
      <c r="AU94" s="11">
        <v>26</v>
      </c>
      <c r="AV94" s="11">
        <v>88316</v>
      </c>
      <c r="AW94" s="4"/>
      <c r="AX94" s="10">
        <v>0.495</v>
      </c>
      <c r="AY94" s="11">
        <v>24</v>
      </c>
      <c r="AZ94" s="11">
        <v>79408</v>
      </c>
      <c r="BA94" s="4"/>
      <c r="BB94" s="10">
        <v>0.505</v>
      </c>
      <c r="BC94" s="11">
        <v>24</v>
      </c>
      <c r="BD94" s="11">
        <v>74203</v>
      </c>
      <c r="BE94" s="4"/>
      <c r="BF94" s="10">
        <v>0.57299999999999995</v>
      </c>
      <c r="BG94" s="11">
        <v>22</v>
      </c>
      <c r="BH94" s="11">
        <v>74040</v>
      </c>
      <c r="BJ94" s="10">
        <v>0.57499999999999996</v>
      </c>
      <c r="BK94" s="11">
        <v>24</v>
      </c>
      <c r="BL94" s="11">
        <v>67588</v>
      </c>
    </row>
    <row r="95" spans="1:64" x14ac:dyDescent="0.2">
      <c r="A95" s="9"/>
      <c r="B95" s="10"/>
      <c r="C95" s="10"/>
      <c r="D95" s="10"/>
      <c r="E95" s="11"/>
      <c r="F95" s="11"/>
      <c r="G95" s="11"/>
      <c r="H95" s="11"/>
      <c r="I95" s="12"/>
      <c r="J95" s="11"/>
      <c r="K95" s="11"/>
      <c r="L95" s="12"/>
      <c r="M95" s="12"/>
      <c r="N95" s="10"/>
      <c r="O95" s="10"/>
      <c r="P95" s="10"/>
      <c r="Q95" s="11"/>
      <c r="R95" s="11"/>
      <c r="S95" s="11"/>
      <c r="T95" s="10"/>
      <c r="U95" s="12"/>
      <c r="V95" s="11"/>
      <c r="W95" s="11"/>
      <c r="X95" s="12"/>
      <c r="Y95" s="9"/>
      <c r="Z95" s="10"/>
      <c r="AA95" s="11"/>
      <c r="AB95" s="11"/>
      <c r="AC95" s="4"/>
      <c r="AD95" s="10"/>
      <c r="AE95" s="11"/>
      <c r="AF95" s="11"/>
      <c r="AG95" s="4"/>
      <c r="AH95" s="10"/>
      <c r="AI95" s="11"/>
      <c r="AJ95" s="11"/>
      <c r="AK95" s="4"/>
      <c r="AL95" s="10"/>
      <c r="AM95" s="11"/>
      <c r="AN95" s="11"/>
      <c r="AO95" s="4"/>
      <c r="AP95" s="10"/>
      <c r="AQ95" s="11"/>
      <c r="AR95" s="11"/>
      <c r="AS95" s="4"/>
      <c r="AT95" s="10"/>
      <c r="AU95" s="11"/>
      <c r="AV95" s="11"/>
      <c r="AW95" s="4"/>
      <c r="AX95" s="10"/>
      <c r="AY95" s="11"/>
      <c r="AZ95" s="11"/>
      <c r="BA95" s="4"/>
      <c r="BB95" s="10"/>
      <c r="BC95" s="11"/>
      <c r="BD95" s="11"/>
      <c r="BE95" s="4"/>
      <c r="BF95" s="10"/>
      <c r="BG95" s="11"/>
      <c r="BH95" s="11"/>
      <c r="BJ95" s="10"/>
      <c r="BK95" s="14"/>
      <c r="BL95" s="11"/>
    </row>
    <row r="96" spans="1:64" x14ac:dyDescent="0.2">
      <c r="A96" s="9" t="s">
        <v>29</v>
      </c>
      <c r="B96" s="10">
        <v>0.55900000000000005</v>
      </c>
      <c r="C96" s="10">
        <v>0.65900000000000003</v>
      </c>
      <c r="D96" s="10">
        <f t="shared" ref="D96:D98" si="64">+B96-C96</f>
        <v>-9.9999999999999978E-2</v>
      </c>
      <c r="E96" s="11">
        <v>6</v>
      </c>
      <c r="F96" s="11">
        <v>6</v>
      </c>
      <c r="G96" s="11">
        <v>26277</v>
      </c>
      <c r="H96" s="11">
        <v>32463</v>
      </c>
      <c r="I96" s="12">
        <f>+(G96-H96)/H96*100</f>
        <v>-19.055540153405413</v>
      </c>
      <c r="J96" s="11">
        <v>47038</v>
      </c>
      <c r="K96" s="11">
        <v>49260</v>
      </c>
      <c r="L96" s="12">
        <f t="shared" ref="L96:L98" si="65">+(J96-K96)/K96*100</f>
        <v>-4.5107592367032074</v>
      </c>
      <c r="M96" s="12"/>
      <c r="N96" s="10">
        <v>0.65900000000000003</v>
      </c>
      <c r="O96" s="10">
        <v>0.51200000000000001</v>
      </c>
      <c r="P96" s="10">
        <f t="shared" ref="P96:P98" si="66">+N96-O96</f>
        <v>0.14700000000000002</v>
      </c>
      <c r="Q96" s="11">
        <v>6</v>
      </c>
      <c r="R96" s="11">
        <v>7</v>
      </c>
      <c r="S96" s="11">
        <v>32463</v>
      </c>
      <c r="T96" s="11">
        <f>+W96*O96</f>
        <v>28692.48</v>
      </c>
      <c r="U96" s="12">
        <f>+(S96-T96)/T96*100</f>
        <v>13.141143602783728</v>
      </c>
      <c r="V96" s="11">
        <v>49260</v>
      </c>
      <c r="W96" s="11">
        <v>56040</v>
      </c>
      <c r="X96" s="12">
        <f t="shared" ref="X96:X98" si="67">+(V96-W96)/W96*100</f>
        <v>-12.098501070663811</v>
      </c>
      <c r="Y96" s="9"/>
      <c r="Z96" s="10">
        <v>0.51200000000000001</v>
      </c>
      <c r="AA96" s="11">
        <v>7</v>
      </c>
      <c r="AB96" s="11">
        <v>56040</v>
      </c>
      <c r="AC96" s="4"/>
      <c r="AD96" s="10">
        <v>0.51600000000000001</v>
      </c>
      <c r="AE96" s="11">
        <v>7</v>
      </c>
      <c r="AF96" s="11">
        <v>57210</v>
      </c>
      <c r="AG96" s="4"/>
      <c r="AH96" s="10">
        <v>0.51600000000000001</v>
      </c>
      <c r="AI96" s="11">
        <v>7</v>
      </c>
      <c r="AJ96" s="11">
        <v>55050</v>
      </c>
      <c r="AK96" s="4"/>
      <c r="AL96" s="10">
        <v>0.51</v>
      </c>
      <c r="AM96" s="11">
        <v>6</v>
      </c>
      <c r="AN96" s="11">
        <v>51840</v>
      </c>
      <c r="AO96" s="4"/>
      <c r="AP96" s="10">
        <v>0.51700000000000002</v>
      </c>
      <c r="AQ96" s="11">
        <v>6</v>
      </c>
      <c r="AR96" s="11">
        <v>46290</v>
      </c>
      <c r="AS96" s="4"/>
      <c r="AT96" s="10">
        <v>0.48299999999999998</v>
      </c>
      <c r="AU96" s="11">
        <v>6</v>
      </c>
      <c r="AV96" s="11">
        <v>52920</v>
      </c>
      <c r="AW96" s="4"/>
      <c r="AX96" s="10">
        <v>0.52300000000000002</v>
      </c>
      <c r="AY96" s="11">
        <v>5</v>
      </c>
      <c r="AZ96" s="11">
        <v>44940</v>
      </c>
      <c r="BA96" s="4"/>
      <c r="BB96" s="10">
        <v>0.54900000000000004</v>
      </c>
      <c r="BC96" s="11">
        <v>5</v>
      </c>
      <c r="BD96" s="11">
        <v>41820</v>
      </c>
      <c r="BE96" s="4"/>
      <c r="BF96" s="10">
        <v>0.56899999999999995</v>
      </c>
      <c r="BG96" s="11">
        <v>5</v>
      </c>
      <c r="BH96" s="11">
        <v>42030</v>
      </c>
      <c r="BJ96" s="10">
        <v>0.52700000000000002</v>
      </c>
      <c r="BK96" s="11">
        <v>6</v>
      </c>
      <c r="BL96" s="11">
        <v>39990</v>
      </c>
    </row>
    <row r="97" spans="1:64" x14ac:dyDescent="0.2">
      <c r="A97" s="9" t="s">
        <v>30</v>
      </c>
      <c r="B97" s="10">
        <v>0.46100000000000002</v>
      </c>
      <c r="C97" s="10">
        <v>0.41299999999999998</v>
      </c>
      <c r="D97" s="10">
        <f t="shared" si="64"/>
        <v>4.8000000000000043E-2</v>
      </c>
      <c r="E97" s="11">
        <v>9</v>
      </c>
      <c r="F97" s="11">
        <v>8</v>
      </c>
      <c r="G97" s="11">
        <v>9176</v>
      </c>
      <c r="H97" s="11">
        <v>7100</v>
      </c>
      <c r="I97" s="12">
        <f>+(G97-H97)/H97*100</f>
        <v>29.239436619718312</v>
      </c>
      <c r="J97" s="11">
        <v>19911</v>
      </c>
      <c r="K97" s="11">
        <v>17203</v>
      </c>
      <c r="L97" s="12">
        <f t="shared" si="65"/>
        <v>15.74144044643376</v>
      </c>
      <c r="M97" s="12"/>
      <c r="N97" s="10">
        <v>0.41299999999999998</v>
      </c>
      <c r="O97" s="10">
        <v>0.46100000000000002</v>
      </c>
      <c r="P97" s="10">
        <f t="shared" si="66"/>
        <v>-4.8000000000000043E-2</v>
      </c>
      <c r="Q97" s="11">
        <v>8</v>
      </c>
      <c r="R97" s="11">
        <v>9</v>
      </c>
      <c r="S97" s="11">
        <v>7100</v>
      </c>
      <c r="T97" s="11">
        <f>+W97*O97</f>
        <v>9321.42</v>
      </c>
      <c r="U97" s="12">
        <f>+(S97-T97)/T97*100</f>
        <v>-23.831347584380921</v>
      </c>
      <c r="V97" s="11">
        <v>17203</v>
      </c>
      <c r="W97" s="11">
        <v>20220</v>
      </c>
      <c r="X97" s="12">
        <f t="shared" si="67"/>
        <v>-14.920870425321464</v>
      </c>
      <c r="Y97" s="9"/>
      <c r="Z97" s="10">
        <v>0.46100000000000002</v>
      </c>
      <c r="AA97" s="11">
        <v>9</v>
      </c>
      <c r="AB97" s="11">
        <v>20220</v>
      </c>
      <c r="AC97" s="4"/>
      <c r="AD97" s="10">
        <v>0.51300000000000001</v>
      </c>
      <c r="AE97" s="11">
        <v>8</v>
      </c>
      <c r="AF97" s="11">
        <v>17070</v>
      </c>
      <c r="AG97" s="4"/>
      <c r="AH97" s="10">
        <v>0.42899999999999999</v>
      </c>
      <c r="AI97" s="11">
        <v>9</v>
      </c>
      <c r="AJ97" s="11">
        <v>20489</v>
      </c>
      <c r="AK97" s="4"/>
      <c r="AL97" s="10">
        <v>0.373</v>
      </c>
      <c r="AM97" s="11">
        <v>9</v>
      </c>
      <c r="AN97" s="11">
        <v>20489</v>
      </c>
      <c r="AO97" s="4"/>
      <c r="AP97" s="10">
        <v>0.55200000000000005</v>
      </c>
      <c r="AQ97" s="11">
        <v>9</v>
      </c>
      <c r="AR97" s="11">
        <v>22551</v>
      </c>
      <c r="AS97" s="4"/>
      <c r="AT97" s="10">
        <v>0.51400000000000001</v>
      </c>
      <c r="AU97" s="11">
        <v>9</v>
      </c>
      <c r="AV97" s="11">
        <v>22596</v>
      </c>
      <c r="AW97" s="4"/>
      <c r="AX97" s="10">
        <v>0.40600000000000003</v>
      </c>
      <c r="AY97" s="11">
        <v>9</v>
      </c>
      <c r="AZ97" s="11">
        <v>22618</v>
      </c>
      <c r="BA97" s="4"/>
      <c r="BB97" s="10">
        <v>0.42499999999999999</v>
      </c>
      <c r="BC97" s="11">
        <v>7</v>
      </c>
      <c r="BD97" s="11">
        <v>19500</v>
      </c>
      <c r="BE97" s="4"/>
      <c r="BF97" s="10">
        <v>0.56499999999999995</v>
      </c>
      <c r="BG97" s="11">
        <v>10</v>
      </c>
      <c r="BH97" s="11">
        <v>25530</v>
      </c>
      <c r="BI97" s="1"/>
      <c r="BJ97" s="10">
        <v>0.67600000000000005</v>
      </c>
      <c r="BK97" s="11">
        <v>10</v>
      </c>
      <c r="BL97" s="11">
        <v>20150</v>
      </c>
    </row>
    <row r="98" spans="1:64" x14ac:dyDescent="0.2">
      <c r="A98" s="9" t="s">
        <v>31</v>
      </c>
      <c r="B98" s="10">
        <v>0.57199999999999995</v>
      </c>
      <c r="C98" s="10">
        <v>0.53600000000000003</v>
      </c>
      <c r="D98" s="10">
        <f t="shared" si="64"/>
        <v>3.5999999999999921E-2</v>
      </c>
      <c r="E98" s="11">
        <v>16</v>
      </c>
      <c r="F98" s="11">
        <v>16</v>
      </c>
      <c r="G98" s="11">
        <v>8510</v>
      </c>
      <c r="H98" s="11">
        <v>7946</v>
      </c>
      <c r="I98" s="12">
        <f>+(G98-H98)/H98*100</f>
        <v>7.0979108985653152</v>
      </c>
      <c r="J98" s="11">
        <v>14878</v>
      </c>
      <c r="K98" s="11">
        <v>14820</v>
      </c>
      <c r="L98" s="12">
        <f t="shared" si="65"/>
        <v>0.39136302294197034</v>
      </c>
      <c r="M98" s="12"/>
      <c r="N98" s="10">
        <v>0.53600000000000003</v>
      </c>
      <c r="O98" s="10">
        <v>0.53600000000000003</v>
      </c>
      <c r="P98" s="10">
        <f t="shared" si="66"/>
        <v>0</v>
      </c>
      <c r="Q98" s="11">
        <v>16</v>
      </c>
      <c r="R98" s="11">
        <v>16</v>
      </c>
      <c r="S98" s="11">
        <v>7946</v>
      </c>
      <c r="T98" s="11">
        <f>+W98*O98</f>
        <v>7943.52</v>
      </c>
      <c r="U98" s="12">
        <f>+(S98-T98)/T98*100</f>
        <v>3.1220416137928315E-2</v>
      </c>
      <c r="V98" s="11">
        <v>14820</v>
      </c>
      <c r="W98" s="11">
        <v>14820</v>
      </c>
      <c r="X98" s="12">
        <f t="shared" si="67"/>
        <v>0</v>
      </c>
      <c r="Y98" s="9"/>
      <c r="Z98" s="10">
        <v>0.53600000000000003</v>
      </c>
      <c r="AA98" s="11">
        <v>16</v>
      </c>
      <c r="AB98" s="11">
        <v>14820</v>
      </c>
      <c r="AC98" s="4"/>
      <c r="AD98" s="10">
        <v>0.53500000000000003</v>
      </c>
      <c r="AE98" s="11">
        <v>16</v>
      </c>
      <c r="AF98" s="11">
        <v>13350</v>
      </c>
      <c r="AG98" s="4"/>
      <c r="AH98" s="10">
        <v>0.55100000000000005</v>
      </c>
      <c r="AI98" s="11">
        <v>16</v>
      </c>
      <c r="AJ98" s="11">
        <v>12630</v>
      </c>
      <c r="AK98" s="4"/>
      <c r="AL98" s="10">
        <v>0.54600000000000004</v>
      </c>
      <c r="AM98" s="11">
        <v>13</v>
      </c>
      <c r="AN98" s="11">
        <v>10939</v>
      </c>
      <c r="AO98" s="4"/>
      <c r="AP98" s="10">
        <v>0.58099999999999996</v>
      </c>
      <c r="AQ98" s="11">
        <v>12</v>
      </c>
      <c r="AR98" s="11">
        <v>13676</v>
      </c>
      <c r="AS98" s="4"/>
      <c r="AT98" s="10">
        <v>0.63</v>
      </c>
      <c r="AU98" s="11">
        <v>11</v>
      </c>
      <c r="AV98" s="11">
        <v>12800</v>
      </c>
      <c r="AW98" s="4"/>
      <c r="AX98" s="10">
        <v>0.55800000000000005</v>
      </c>
      <c r="AY98" s="11">
        <v>10</v>
      </c>
      <c r="AZ98" s="11">
        <v>11850</v>
      </c>
      <c r="BA98" s="4"/>
      <c r="BB98" s="10">
        <v>0.48699999999999999</v>
      </c>
      <c r="BC98" s="11">
        <v>12</v>
      </c>
      <c r="BD98" s="11">
        <v>12803</v>
      </c>
      <c r="BE98" s="4"/>
      <c r="BF98" s="10">
        <v>0.63</v>
      </c>
      <c r="BG98" s="11">
        <v>7</v>
      </c>
      <c r="BH98" s="11">
        <v>6480</v>
      </c>
      <c r="BI98" s="2"/>
      <c r="BJ98" s="10">
        <v>0.55800000000000005</v>
      </c>
      <c r="BK98" s="11">
        <v>8</v>
      </c>
      <c r="BL98" s="11">
        <v>7448</v>
      </c>
    </row>
    <row r="99" spans="1:64" x14ac:dyDescent="0.2">
      <c r="A99" s="9"/>
      <c r="B99" s="10"/>
      <c r="C99" s="10"/>
      <c r="D99" s="10"/>
      <c r="E99" s="11"/>
      <c r="F99" s="11"/>
      <c r="G99" s="11"/>
      <c r="H99" s="11"/>
      <c r="I99" s="12"/>
      <c r="J99" s="11"/>
      <c r="K99" s="11"/>
      <c r="L99" s="12"/>
      <c r="M99" s="12"/>
      <c r="N99" s="10"/>
      <c r="O99" s="10"/>
      <c r="P99" s="10"/>
      <c r="Q99" s="11"/>
      <c r="R99" s="11"/>
      <c r="S99" s="11"/>
      <c r="T99" s="11"/>
      <c r="U99" s="12"/>
      <c r="V99" s="11"/>
      <c r="W99" s="11"/>
      <c r="X99" s="12"/>
      <c r="Y99" s="9"/>
      <c r="Z99" s="10"/>
      <c r="AA99" s="11"/>
      <c r="AB99" s="11"/>
      <c r="AC99" s="4"/>
      <c r="AD99" s="10"/>
      <c r="AE99" s="11"/>
      <c r="AF99" s="11"/>
      <c r="AG99" s="4"/>
      <c r="AH99" s="10"/>
      <c r="AI99" s="11"/>
      <c r="AJ99" s="11"/>
      <c r="AK99" s="4"/>
      <c r="AL99" s="10"/>
      <c r="AM99" s="11"/>
      <c r="AN99" s="11"/>
      <c r="AO99" s="4"/>
      <c r="AP99" s="10"/>
      <c r="AQ99" s="11"/>
      <c r="AR99" s="11"/>
      <c r="AS99" s="4"/>
      <c r="AT99" s="10"/>
      <c r="AU99" s="11"/>
      <c r="AV99" s="11"/>
      <c r="AW99" s="4"/>
      <c r="AX99" s="10"/>
      <c r="AY99" s="11"/>
      <c r="AZ99" s="11"/>
      <c r="BA99" s="4"/>
      <c r="BB99" s="10"/>
      <c r="BC99" s="11"/>
      <c r="BD99" s="11"/>
      <c r="BE99" s="4"/>
      <c r="BF99" s="10"/>
      <c r="BG99" s="11"/>
      <c r="BH99" s="11"/>
      <c r="BJ99" s="10"/>
      <c r="BK99" s="11"/>
      <c r="BL99" s="11"/>
    </row>
    <row r="100" spans="1:64" x14ac:dyDescent="0.2">
      <c r="A100" s="9" t="s">
        <v>0</v>
      </c>
      <c r="B100" s="10">
        <v>0.56000000000000005</v>
      </c>
      <c r="C100" s="10">
        <v>0.498</v>
      </c>
      <c r="D100" s="10">
        <f t="shared" ref="D100:D102" si="68">+B100-C100</f>
        <v>6.2000000000000055E-2</v>
      </c>
      <c r="E100" s="11">
        <v>7</v>
      </c>
      <c r="F100" s="11">
        <v>6</v>
      </c>
      <c r="G100" s="11">
        <v>7882</v>
      </c>
      <c r="H100" s="11">
        <v>5746</v>
      </c>
      <c r="I100" s="12">
        <f>+(G100-H100)/H100*100</f>
        <v>37.173686042464318</v>
      </c>
      <c r="J100" s="11">
        <v>14070</v>
      </c>
      <c r="K100" s="11">
        <v>11550</v>
      </c>
      <c r="L100" s="12">
        <f t="shared" ref="L100:L102" si="69">+(J100-K100)/K100*100</f>
        <v>21.818181818181817</v>
      </c>
      <c r="M100" s="12"/>
      <c r="N100" s="10">
        <v>0.498</v>
      </c>
      <c r="O100" s="10">
        <v>0.56200000000000006</v>
      </c>
      <c r="P100" s="10">
        <f t="shared" ref="P100:P102" si="70">+N100-O100</f>
        <v>-6.4000000000000057E-2</v>
      </c>
      <c r="Q100" s="11">
        <v>6</v>
      </c>
      <c r="R100" s="11">
        <v>7</v>
      </c>
      <c r="S100" s="11">
        <v>5746</v>
      </c>
      <c r="T100" s="11">
        <f>+W100*O100</f>
        <v>7603.8600000000006</v>
      </c>
      <c r="U100" s="12">
        <f>+(S100-T100)/T100*100</f>
        <v>-24.433116864329438</v>
      </c>
      <c r="V100" s="11">
        <v>11550</v>
      </c>
      <c r="W100" s="11">
        <v>13530</v>
      </c>
      <c r="X100" s="12">
        <f t="shared" ref="X100:X102" si="71">+(V100-W100)/W100*100</f>
        <v>-14.634146341463413</v>
      </c>
      <c r="Y100" s="9"/>
      <c r="Z100" s="10">
        <v>0.56200000000000006</v>
      </c>
      <c r="AA100" s="11">
        <v>7</v>
      </c>
      <c r="AB100" s="11">
        <v>13530</v>
      </c>
      <c r="AC100" s="4"/>
      <c r="AD100" s="10">
        <v>0.59399999999999997</v>
      </c>
      <c r="AE100" s="11">
        <v>7</v>
      </c>
      <c r="AF100" s="11">
        <v>13710</v>
      </c>
      <c r="AG100" s="4"/>
      <c r="AH100" s="10">
        <v>0.54300000000000004</v>
      </c>
      <c r="AI100" s="11">
        <v>7</v>
      </c>
      <c r="AJ100" s="11">
        <v>13800</v>
      </c>
      <c r="AK100" s="4"/>
      <c r="AL100" s="10">
        <v>0.5</v>
      </c>
      <c r="AM100" s="11">
        <v>7</v>
      </c>
      <c r="AN100" s="11">
        <v>13800</v>
      </c>
      <c r="AO100" s="4"/>
      <c r="AP100" s="10">
        <v>0.55300000000000005</v>
      </c>
      <c r="AQ100" s="11">
        <v>7</v>
      </c>
      <c r="AR100" s="11">
        <v>13812</v>
      </c>
      <c r="AS100" s="4"/>
      <c r="AT100" s="10">
        <v>0.51600000000000001</v>
      </c>
      <c r="AU100" s="11">
        <v>7</v>
      </c>
      <c r="AV100" s="11">
        <v>13866</v>
      </c>
      <c r="AW100" s="4"/>
      <c r="AX100" s="10">
        <v>0.46600000000000003</v>
      </c>
      <c r="AY100" s="11">
        <v>6</v>
      </c>
      <c r="AZ100" s="11">
        <v>12949</v>
      </c>
      <c r="BA100" s="4"/>
      <c r="BB100" s="10">
        <v>0.38500000000000001</v>
      </c>
      <c r="BC100" s="11">
        <v>5</v>
      </c>
      <c r="BD100" s="11">
        <v>11785</v>
      </c>
      <c r="BE100" s="4"/>
      <c r="BF100" s="10">
        <v>0.63400000000000001</v>
      </c>
      <c r="BG100" s="11">
        <v>5</v>
      </c>
      <c r="BH100" s="11">
        <v>11700</v>
      </c>
      <c r="BJ100" s="10">
        <v>0.70099999999999996</v>
      </c>
      <c r="BK100" s="11">
        <v>7</v>
      </c>
      <c r="BL100" s="11">
        <v>12358</v>
      </c>
    </row>
    <row r="101" spans="1:64" x14ac:dyDescent="0.2">
      <c r="A101" s="9" t="s">
        <v>32</v>
      </c>
      <c r="B101" s="10">
        <v>0.54100000000000004</v>
      </c>
      <c r="C101" s="10">
        <v>0.61199999999999999</v>
      </c>
      <c r="D101" s="10">
        <f t="shared" si="68"/>
        <v>-7.0999999999999952E-2</v>
      </c>
      <c r="E101" s="11">
        <v>19</v>
      </c>
      <c r="F101" s="11">
        <v>19</v>
      </c>
      <c r="G101" s="11">
        <v>33709</v>
      </c>
      <c r="H101" s="11">
        <v>39308</v>
      </c>
      <c r="I101" s="12">
        <f>+(G101-H101)/H101*100</f>
        <v>-14.24391981276076</v>
      </c>
      <c r="J101" s="11">
        <v>62303</v>
      </c>
      <c r="K101" s="11">
        <v>64183</v>
      </c>
      <c r="L101" s="12">
        <f t="shared" si="69"/>
        <v>-2.9291245345340666</v>
      </c>
      <c r="M101" s="12"/>
      <c r="N101" s="10">
        <v>0.61199999999999999</v>
      </c>
      <c r="O101" s="10">
        <v>0.502</v>
      </c>
      <c r="P101" s="10">
        <f t="shared" si="70"/>
        <v>0.10999999999999999</v>
      </c>
      <c r="Q101" s="11">
        <v>19</v>
      </c>
      <c r="R101" s="11">
        <v>20</v>
      </c>
      <c r="S101" s="11">
        <v>39308</v>
      </c>
      <c r="T101" s="11">
        <f>+W101*O101</f>
        <v>36144</v>
      </c>
      <c r="U101" s="12">
        <f>+(S101-T101)/T101*100</f>
        <v>8.7538733953076591</v>
      </c>
      <c r="V101" s="11">
        <v>64183</v>
      </c>
      <c r="W101" s="11">
        <v>72000</v>
      </c>
      <c r="X101" s="12">
        <f t="shared" si="71"/>
        <v>-10.856944444444444</v>
      </c>
      <c r="Y101" s="9"/>
      <c r="Z101" s="10">
        <v>0.502</v>
      </c>
      <c r="AA101" s="11">
        <v>20</v>
      </c>
      <c r="AB101" s="11">
        <v>72000</v>
      </c>
      <c r="AC101" s="4"/>
      <c r="AD101" s="10">
        <v>0.50900000000000001</v>
      </c>
      <c r="AE101" s="11">
        <v>19</v>
      </c>
      <c r="AF101" s="11">
        <v>69600</v>
      </c>
      <c r="AG101" s="4"/>
      <c r="AH101" s="10">
        <v>0.5</v>
      </c>
      <c r="AI101" s="11">
        <v>20</v>
      </c>
      <c r="AJ101" s="11">
        <v>71069</v>
      </c>
      <c r="AK101" s="4"/>
      <c r="AL101" s="10">
        <v>0.48399999999999999</v>
      </c>
      <c r="AM101" s="11">
        <v>18</v>
      </c>
      <c r="AN101" s="11">
        <v>67248</v>
      </c>
      <c r="AO101" s="4"/>
      <c r="AP101" s="10">
        <v>0.54</v>
      </c>
      <c r="AQ101" s="11">
        <v>18</v>
      </c>
      <c r="AR101" s="11">
        <v>66905</v>
      </c>
      <c r="AS101" s="4"/>
      <c r="AT101" s="10">
        <v>0.51500000000000001</v>
      </c>
      <c r="AU101" s="11">
        <v>17</v>
      </c>
      <c r="AV101" s="11">
        <v>72650</v>
      </c>
      <c r="AW101" s="4"/>
      <c r="AX101" s="10">
        <v>0.505</v>
      </c>
      <c r="AY101" s="11">
        <v>16</v>
      </c>
      <c r="AZ101" s="11">
        <v>64659</v>
      </c>
      <c r="BA101" s="4"/>
      <c r="BB101" s="10">
        <v>0.53200000000000003</v>
      </c>
      <c r="BC101" s="11">
        <v>17</v>
      </c>
      <c r="BD101" s="11">
        <v>60618</v>
      </c>
      <c r="BE101" s="4"/>
      <c r="BF101" s="10">
        <v>0.55900000000000005</v>
      </c>
      <c r="BG101" s="11">
        <v>15</v>
      </c>
      <c r="BH101" s="11">
        <v>60540</v>
      </c>
      <c r="BJ101" s="10">
        <v>0.54500000000000004</v>
      </c>
      <c r="BK101" s="11">
        <v>15</v>
      </c>
      <c r="BL101" s="11">
        <v>53430</v>
      </c>
    </row>
    <row r="102" spans="1:64" x14ac:dyDescent="0.2">
      <c r="A102" s="9" t="s">
        <v>1</v>
      </c>
      <c r="B102" s="10">
        <v>0.435</v>
      </c>
      <c r="C102" s="10">
        <v>0.442</v>
      </c>
      <c r="D102" s="10">
        <f t="shared" si="68"/>
        <v>-7.0000000000000062E-3</v>
      </c>
      <c r="E102" s="11">
        <v>5</v>
      </c>
      <c r="F102" s="11">
        <v>5</v>
      </c>
      <c r="G102" s="11">
        <v>2371</v>
      </c>
      <c r="H102" s="11">
        <v>2455</v>
      </c>
      <c r="I102" s="12">
        <f>+(G102-H102)/H102*100</f>
        <v>-3.4215885947046845</v>
      </c>
      <c r="J102" s="11">
        <v>5454</v>
      </c>
      <c r="K102" s="11">
        <v>5550</v>
      </c>
      <c r="L102" s="12">
        <f t="shared" si="69"/>
        <v>-1.7297297297297298</v>
      </c>
      <c r="M102" s="12"/>
      <c r="N102" s="10">
        <v>0.442</v>
      </c>
      <c r="O102" s="10">
        <v>0.39600000000000002</v>
      </c>
      <c r="P102" s="10">
        <f t="shared" si="70"/>
        <v>4.5999999999999985E-2</v>
      </c>
      <c r="Q102" s="11">
        <v>5</v>
      </c>
      <c r="R102" s="11">
        <v>5</v>
      </c>
      <c r="S102" s="11">
        <v>2455</v>
      </c>
      <c r="T102" s="11">
        <f>+W102*O102</f>
        <v>2197.8000000000002</v>
      </c>
      <c r="U102" s="12">
        <f>+(S102-T102)/T102*100</f>
        <v>11.702611702611692</v>
      </c>
      <c r="V102" s="11">
        <v>5550</v>
      </c>
      <c r="W102" s="11">
        <v>5550</v>
      </c>
      <c r="X102" s="12">
        <f t="shared" si="71"/>
        <v>0</v>
      </c>
      <c r="Y102" s="9"/>
      <c r="Z102" s="10">
        <v>0.39600000000000002</v>
      </c>
      <c r="AA102" s="11">
        <v>5</v>
      </c>
      <c r="AB102" s="11">
        <v>5550</v>
      </c>
      <c r="AC102" s="4"/>
      <c r="AD102" s="10">
        <v>0.42</v>
      </c>
      <c r="AE102" s="11">
        <v>5</v>
      </c>
      <c r="AF102" s="11">
        <v>4320</v>
      </c>
      <c r="AG102" s="4"/>
      <c r="AH102" s="10">
        <v>0.33800000000000002</v>
      </c>
      <c r="AI102" s="11">
        <v>5</v>
      </c>
      <c r="AJ102" s="11">
        <v>3300</v>
      </c>
      <c r="AK102" s="4"/>
      <c r="AL102" s="10">
        <v>0.26600000000000001</v>
      </c>
      <c r="AM102" s="11">
        <v>3</v>
      </c>
      <c r="AN102" s="11">
        <v>2220</v>
      </c>
      <c r="AO102" s="4"/>
      <c r="AP102" s="10">
        <v>0.3</v>
      </c>
      <c r="AQ102" s="11">
        <v>2</v>
      </c>
      <c r="AR102" s="11">
        <v>1800</v>
      </c>
      <c r="AS102" s="4"/>
      <c r="AT102" s="10">
        <v>0.39</v>
      </c>
      <c r="AU102" s="11">
        <v>2</v>
      </c>
      <c r="AV102" s="11">
        <v>1800</v>
      </c>
      <c r="AW102" s="4"/>
      <c r="AX102" s="10">
        <v>0.36</v>
      </c>
      <c r="AY102" s="11">
        <v>2</v>
      </c>
      <c r="AZ102" s="11">
        <v>1800</v>
      </c>
      <c r="BA102" s="4"/>
      <c r="BB102" s="10">
        <v>0.38200000000000001</v>
      </c>
      <c r="BC102" s="11">
        <v>2</v>
      </c>
      <c r="BD102" s="11">
        <v>1800</v>
      </c>
      <c r="BE102" s="4"/>
      <c r="BF102" s="10">
        <v>0.64400000000000002</v>
      </c>
      <c r="BG102" s="11">
        <v>2</v>
      </c>
      <c r="BH102" s="11">
        <v>1800</v>
      </c>
      <c r="BJ102" s="10">
        <v>0.60199999999999998</v>
      </c>
      <c r="BK102" s="11">
        <v>2</v>
      </c>
      <c r="BL102" s="11">
        <v>1800</v>
      </c>
    </row>
    <row r="103" spans="1:64" x14ac:dyDescent="0.2">
      <c r="A103" s="9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5"/>
      <c r="O103" s="15"/>
      <c r="P103" s="15"/>
      <c r="Q103" s="16"/>
      <c r="R103" s="16"/>
      <c r="S103" s="16"/>
      <c r="T103" s="16"/>
      <c r="U103" s="16"/>
      <c r="V103" s="16"/>
      <c r="W103" s="16"/>
      <c r="X103" s="16"/>
      <c r="Y103" s="9"/>
      <c r="Z103" s="15"/>
      <c r="AA103" s="16"/>
      <c r="AB103" s="16"/>
      <c r="AC103" s="4"/>
      <c r="AD103" s="15"/>
      <c r="AE103" s="16"/>
      <c r="AF103" s="16"/>
    </row>
    <row r="104" spans="1:64" x14ac:dyDescent="0.2">
      <c r="A104" s="4"/>
      <c r="B104" s="17">
        <v>43221</v>
      </c>
      <c r="C104" s="17"/>
      <c r="D104" s="17"/>
      <c r="E104" s="17"/>
      <c r="F104" s="17"/>
      <c r="G104" s="17"/>
      <c r="H104" s="17"/>
      <c r="I104" s="17"/>
      <c r="J104" s="17"/>
      <c r="K104" s="6"/>
      <c r="L104" s="6"/>
      <c r="M104" s="6"/>
      <c r="N104" s="17" t="s">
        <v>130</v>
      </c>
      <c r="O104" s="17"/>
      <c r="P104" s="17"/>
      <c r="Q104" s="17"/>
      <c r="R104" s="17"/>
      <c r="S104" s="17"/>
      <c r="T104" s="17"/>
      <c r="U104" s="17"/>
      <c r="V104" s="17"/>
      <c r="W104" s="6"/>
      <c r="X104" s="6"/>
      <c r="Y104" s="4"/>
      <c r="Z104" s="17" t="s">
        <v>131</v>
      </c>
      <c r="AA104" s="5"/>
      <c r="AB104" s="5"/>
      <c r="AC104" s="4"/>
      <c r="AD104" s="17" t="s">
        <v>132</v>
      </c>
      <c r="AE104" s="5"/>
      <c r="AF104" s="5"/>
      <c r="AG104" s="4"/>
      <c r="AH104" s="17" t="s">
        <v>133</v>
      </c>
      <c r="AI104" s="5"/>
      <c r="AJ104" s="5"/>
      <c r="AK104" s="4"/>
      <c r="AL104" s="17" t="s">
        <v>134</v>
      </c>
      <c r="AM104" s="5"/>
      <c r="AN104" s="5"/>
      <c r="AO104" s="4"/>
      <c r="AP104" s="17" t="s">
        <v>135</v>
      </c>
      <c r="AQ104" s="5"/>
      <c r="AR104" s="5"/>
      <c r="AS104" s="4"/>
      <c r="AT104" s="17" t="s">
        <v>136</v>
      </c>
      <c r="AU104" s="5"/>
      <c r="AV104" s="5"/>
      <c r="AW104" s="4"/>
      <c r="AX104" s="17" t="s">
        <v>137</v>
      </c>
      <c r="AY104" s="5"/>
      <c r="AZ104" s="5"/>
      <c r="BA104" s="7"/>
      <c r="BB104" s="17" t="s">
        <v>138</v>
      </c>
      <c r="BC104" s="5"/>
      <c r="BD104" s="5"/>
      <c r="BE104" s="4"/>
      <c r="BF104" s="17" t="s">
        <v>139</v>
      </c>
      <c r="BG104" s="5"/>
      <c r="BH104" s="5"/>
      <c r="BI104" s="6"/>
      <c r="BJ104" s="17" t="s">
        <v>140</v>
      </c>
      <c r="BK104" s="5"/>
      <c r="BL104" s="5"/>
    </row>
    <row r="105" spans="1:64" ht="45" x14ac:dyDescent="0.2">
      <c r="A105" s="4"/>
      <c r="B105" s="7" t="s">
        <v>15</v>
      </c>
      <c r="C105" s="7" t="s">
        <v>16</v>
      </c>
      <c r="D105" s="8" t="s">
        <v>17</v>
      </c>
      <c r="E105" s="8" t="s">
        <v>18</v>
      </c>
      <c r="F105" s="8" t="s">
        <v>19</v>
      </c>
      <c r="G105" s="8" t="s">
        <v>20</v>
      </c>
      <c r="H105" s="8" t="s">
        <v>21</v>
      </c>
      <c r="I105" s="8" t="s">
        <v>22</v>
      </c>
      <c r="J105" s="8" t="s">
        <v>23</v>
      </c>
      <c r="K105" s="8" t="s">
        <v>23</v>
      </c>
      <c r="L105" s="8" t="s">
        <v>22</v>
      </c>
      <c r="M105" s="8"/>
      <c r="N105" s="7" t="s">
        <v>15</v>
      </c>
      <c r="O105" s="7" t="s">
        <v>16</v>
      </c>
      <c r="P105" s="8" t="s">
        <v>17</v>
      </c>
      <c r="Q105" s="8" t="s">
        <v>18</v>
      </c>
      <c r="R105" s="8" t="s">
        <v>19</v>
      </c>
      <c r="S105" s="8" t="s">
        <v>20</v>
      </c>
      <c r="T105" s="8" t="s">
        <v>21</v>
      </c>
      <c r="U105" s="8" t="s">
        <v>22</v>
      </c>
      <c r="V105" s="8" t="s">
        <v>23</v>
      </c>
      <c r="W105" s="8" t="s">
        <v>25</v>
      </c>
      <c r="X105" s="8" t="s">
        <v>22</v>
      </c>
      <c r="Y105" s="4"/>
      <c r="Z105" s="7" t="s">
        <v>2</v>
      </c>
      <c r="AA105" s="8" t="s">
        <v>26</v>
      </c>
      <c r="AB105" s="8" t="s">
        <v>27</v>
      </c>
      <c r="AC105" s="4"/>
      <c r="AD105" s="7" t="s">
        <v>2</v>
      </c>
      <c r="AE105" s="8" t="s">
        <v>26</v>
      </c>
      <c r="AF105" s="8" t="s">
        <v>27</v>
      </c>
      <c r="AG105" s="4"/>
      <c r="AH105" s="7" t="s">
        <v>2</v>
      </c>
      <c r="AI105" s="8" t="s">
        <v>26</v>
      </c>
      <c r="AJ105" s="8" t="s">
        <v>27</v>
      </c>
      <c r="AK105" s="4"/>
      <c r="AL105" s="7" t="s">
        <v>2</v>
      </c>
      <c r="AM105" s="8" t="s">
        <v>26</v>
      </c>
      <c r="AN105" s="8" t="s">
        <v>27</v>
      </c>
      <c r="AO105" s="4"/>
      <c r="AP105" s="7" t="s">
        <v>2</v>
      </c>
      <c r="AQ105" s="8" t="s">
        <v>26</v>
      </c>
      <c r="AR105" s="8" t="s">
        <v>27</v>
      </c>
      <c r="AS105" s="4"/>
      <c r="AT105" s="7" t="s">
        <v>2</v>
      </c>
      <c r="AU105" s="8" t="s">
        <v>26</v>
      </c>
      <c r="AV105" s="8" t="s">
        <v>27</v>
      </c>
      <c r="AW105" s="4"/>
      <c r="AX105" s="7" t="s">
        <v>2</v>
      </c>
      <c r="AY105" s="8" t="s">
        <v>26</v>
      </c>
      <c r="AZ105" s="8" t="s">
        <v>27</v>
      </c>
      <c r="BA105" s="4"/>
      <c r="BB105" s="7" t="s">
        <v>2</v>
      </c>
      <c r="BC105" s="8" t="s">
        <v>26</v>
      </c>
      <c r="BD105" s="8" t="s">
        <v>27</v>
      </c>
      <c r="BE105" s="4"/>
      <c r="BF105" s="7" t="s">
        <v>2</v>
      </c>
      <c r="BG105" s="8" t="s">
        <v>26</v>
      </c>
      <c r="BH105" s="8" t="s">
        <v>27</v>
      </c>
      <c r="BJ105" s="7" t="s">
        <v>2</v>
      </c>
      <c r="BK105" s="8" t="s">
        <v>26</v>
      </c>
      <c r="BL105" s="8" t="s">
        <v>27</v>
      </c>
    </row>
    <row r="106" spans="1:64" x14ac:dyDescent="0.2">
      <c r="A106" s="9" t="s">
        <v>28</v>
      </c>
      <c r="B106" s="10">
        <v>0.63500000000000001</v>
      </c>
      <c r="C106" s="10">
        <v>0.58599999999999997</v>
      </c>
      <c r="D106" s="10">
        <f>+B106-C106</f>
        <v>4.9000000000000044E-2</v>
      </c>
      <c r="E106" s="11">
        <v>31</v>
      </c>
      <c r="F106" s="11">
        <v>30</v>
      </c>
      <c r="G106" s="11">
        <v>53650</v>
      </c>
      <c r="H106" s="11">
        <v>49917</v>
      </c>
      <c r="I106" s="12">
        <f>+(G106-H106)/H106*100</f>
        <v>7.4784141675180802</v>
      </c>
      <c r="J106" s="11">
        <v>84517</v>
      </c>
      <c r="K106" s="11">
        <v>83814</v>
      </c>
      <c r="L106" s="12">
        <f>+(J106-K106)/K106*100</f>
        <v>0.83876202066480543</v>
      </c>
      <c r="M106" s="12"/>
      <c r="N106" s="10">
        <v>0.58599999999999997</v>
      </c>
      <c r="O106" s="10">
        <v>0.53400000000000003</v>
      </c>
      <c r="P106" s="10">
        <f>+N106-O106</f>
        <v>5.1999999999999935E-2</v>
      </c>
      <c r="Q106" s="11">
        <v>30</v>
      </c>
      <c r="R106" s="11">
        <v>32</v>
      </c>
      <c r="S106" s="11">
        <v>49917</v>
      </c>
      <c r="T106" s="11">
        <f>+W106*O106</f>
        <v>50539.362000000001</v>
      </c>
      <c r="U106" s="12">
        <f>+(S106-T106)/T106*100</f>
        <v>-1.2314401594543298</v>
      </c>
      <c r="V106" s="11">
        <v>83814</v>
      </c>
      <c r="W106" s="11">
        <v>94643</v>
      </c>
      <c r="X106" s="12">
        <f>+(V106-W106)/W106*100</f>
        <v>-11.441944993290576</v>
      </c>
      <c r="Y106" s="9"/>
      <c r="Z106" s="10">
        <v>0.53400000000000003</v>
      </c>
      <c r="AA106" s="11">
        <v>32</v>
      </c>
      <c r="AB106" s="11">
        <v>94643</v>
      </c>
      <c r="AC106" s="4"/>
      <c r="AD106" s="10">
        <v>0.53600000000000003</v>
      </c>
      <c r="AE106" s="11">
        <v>33</v>
      </c>
      <c r="AF106" s="11">
        <v>92783</v>
      </c>
      <c r="AG106" s="4"/>
      <c r="AH106" s="10">
        <v>0.52600000000000002</v>
      </c>
      <c r="AI106" s="11">
        <v>32</v>
      </c>
      <c r="AJ106" s="11">
        <v>93302</v>
      </c>
      <c r="AK106" s="4"/>
      <c r="AL106" s="10">
        <v>0.498</v>
      </c>
      <c r="AM106" s="11">
        <v>30</v>
      </c>
      <c r="AN106" s="11">
        <v>88259</v>
      </c>
      <c r="AO106" s="4"/>
      <c r="AP106" s="10">
        <v>0.53700000000000003</v>
      </c>
      <c r="AQ106" s="11">
        <v>29</v>
      </c>
      <c r="AR106" s="11">
        <v>92292</v>
      </c>
      <c r="AS106" s="4"/>
      <c r="AT106" s="10">
        <v>0.52400000000000002</v>
      </c>
      <c r="AU106" s="11">
        <v>29</v>
      </c>
      <c r="AV106" s="11">
        <v>92431</v>
      </c>
      <c r="AW106" s="4"/>
      <c r="AX106" s="10">
        <v>0.52700000000000002</v>
      </c>
      <c r="AY106" s="11">
        <v>27</v>
      </c>
      <c r="AZ106" s="11">
        <v>83453</v>
      </c>
      <c r="BA106" s="4"/>
      <c r="BB106" s="10">
        <v>0.55000000000000004</v>
      </c>
      <c r="BC106" s="11">
        <v>25</v>
      </c>
      <c r="BD106" s="11">
        <v>77686</v>
      </c>
      <c r="BE106" s="4"/>
      <c r="BF106" s="10">
        <v>0.63700000000000001</v>
      </c>
      <c r="BG106" s="11">
        <v>24</v>
      </c>
      <c r="BH106" s="11">
        <v>77924</v>
      </c>
      <c r="BJ106" s="10">
        <v>0.67800000000000005</v>
      </c>
      <c r="BK106" s="11">
        <v>22</v>
      </c>
      <c r="BL106" s="11">
        <v>65844</v>
      </c>
    </row>
    <row r="107" spans="1:64" x14ac:dyDescent="0.2">
      <c r="A107" s="9"/>
      <c r="B107" s="10"/>
      <c r="C107" s="10"/>
      <c r="D107" s="10"/>
      <c r="E107" s="11"/>
      <c r="F107" s="11"/>
      <c r="G107" s="10"/>
      <c r="H107" s="10"/>
      <c r="I107" s="12"/>
      <c r="J107" s="11"/>
      <c r="K107" s="11"/>
      <c r="L107" s="12"/>
      <c r="M107" s="12"/>
      <c r="N107" s="10"/>
      <c r="O107" s="10"/>
      <c r="P107" s="10"/>
      <c r="Q107" s="11"/>
      <c r="R107" s="11"/>
      <c r="S107" s="10"/>
      <c r="T107" s="10"/>
      <c r="U107" s="12"/>
      <c r="V107" s="11"/>
      <c r="W107" s="11"/>
      <c r="X107" s="12"/>
      <c r="Y107" s="9"/>
      <c r="Z107" s="10"/>
      <c r="AA107" s="11"/>
      <c r="AB107" s="11"/>
      <c r="AC107" s="4"/>
      <c r="AD107" s="10"/>
      <c r="AE107" s="11"/>
      <c r="AF107" s="11"/>
      <c r="AG107" s="4"/>
      <c r="AH107" s="10"/>
      <c r="AI107" s="11"/>
      <c r="AJ107" s="11"/>
      <c r="AK107" s="4"/>
      <c r="AL107" s="10"/>
      <c r="AM107" s="11"/>
      <c r="AN107" s="11"/>
      <c r="AO107" s="4"/>
      <c r="AP107" s="10"/>
      <c r="AQ107" s="11"/>
      <c r="AR107" s="11"/>
      <c r="AS107" s="4"/>
      <c r="AT107" s="10"/>
      <c r="AU107" s="11"/>
      <c r="AV107" s="11"/>
      <c r="AW107" s="4"/>
      <c r="AX107" s="10"/>
      <c r="AY107" s="11"/>
      <c r="AZ107" s="11"/>
      <c r="BA107" s="4"/>
      <c r="BB107" s="10"/>
      <c r="BC107" s="11"/>
      <c r="BD107" s="11"/>
      <c r="BE107" s="4"/>
      <c r="BF107" s="10"/>
      <c r="BG107" s="11"/>
      <c r="BH107" s="11"/>
      <c r="BJ107" s="10"/>
      <c r="BK107" s="14"/>
      <c r="BL107" s="11"/>
    </row>
    <row r="108" spans="1:64" x14ac:dyDescent="0.2">
      <c r="A108" s="9" t="s">
        <v>29</v>
      </c>
      <c r="B108" s="10">
        <v>0.67400000000000004</v>
      </c>
      <c r="C108" s="10">
        <v>0.623</v>
      </c>
      <c r="D108" s="10">
        <f t="shared" ref="D108:D110" si="72">+B108-C108</f>
        <v>5.1000000000000045E-2</v>
      </c>
      <c r="E108" s="11">
        <v>6</v>
      </c>
      <c r="F108" s="11">
        <v>6</v>
      </c>
      <c r="G108" s="11">
        <v>33449</v>
      </c>
      <c r="H108" s="11">
        <v>30865</v>
      </c>
      <c r="I108" s="12">
        <f>+(G108-H108)/H108*100</f>
        <v>8.3719423294994328</v>
      </c>
      <c r="J108" s="11">
        <v>49600</v>
      </c>
      <c r="K108" s="11">
        <v>49507</v>
      </c>
      <c r="L108" s="12">
        <f t="shared" ref="L108:L110" si="73">+(J108-K108)/K108*100</f>
        <v>0.18785222291797118</v>
      </c>
      <c r="M108" s="12"/>
      <c r="N108" s="10">
        <v>0.623</v>
      </c>
      <c r="O108" s="10">
        <v>0.52200000000000002</v>
      </c>
      <c r="P108" s="10">
        <f t="shared" ref="P108:P110" si="74">+N108-O108</f>
        <v>0.10099999999999998</v>
      </c>
      <c r="Q108" s="11">
        <v>6</v>
      </c>
      <c r="R108" s="11">
        <v>7</v>
      </c>
      <c r="S108" s="11">
        <v>30865</v>
      </c>
      <c r="T108" s="11">
        <f>+W108*O108</f>
        <v>30470.706000000002</v>
      </c>
      <c r="U108" s="12">
        <f>+(S108-T108)/T108*100</f>
        <v>1.2940100567410482</v>
      </c>
      <c r="V108" s="11">
        <v>49507</v>
      </c>
      <c r="W108" s="11">
        <v>58373</v>
      </c>
      <c r="X108" s="12">
        <f t="shared" ref="X108:X110" si="75">+(V108-W108)/W108*100</f>
        <v>-15.188528943175783</v>
      </c>
      <c r="Y108" s="9"/>
      <c r="Z108" s="10">
        <v>0.52200000000000002</v>
      </c>
      <c r="AA108" s="11">
        <v>7</v>
      </c>
      <c r="AB108" s="11">
        <v>58373</v>
      </c>
      <c r="AC108" s="4"/>
      <c r="AD108" s="10">
        <v>0.51300000000000001</v>
      </c>
      <c r="AE108" s="11">
        <v>7</v>
      </c>
      <c r="AF108" s="11">
        <v>59365</v>
      </c>
      <c r="AG108" s="4"/>
      <c r="AH108" s="10">
        <v>0.52100000000000002</v>
      </c>
      <c r="AI108" s="11">
        <v>7</v>
      </c>
      <c r="AJ108" s="11">
        <v>59510</v>
      </c>
      <c r="AK108" s="4"/>
      <c r="AL108" s="10">
        <v>0.503</v>
      </c>
      <c r="AM108" s="11">
        <v>7</v>
      </c>
      <c r="AN108" s="11">
        <v>55624</v>
      </c>
      <c r="AO108" s="4"/>
      <c r="AP108" s="10">
        <v>0.49099999999999999</v>
      </c>
      <c r="AQ108" s="11">
        <v>7</v>
      </c>
      <c r="AR108" s="11">
        <v>54343</v>
      </c>
      <c r="AS108" s="4"/>
      <c r="AT108" s="10">
        <v>0.50229999999999997</v>
      </c>
      <c r="AU108" s="11">
        <v>6</v>
      </c>
      <c r="AV108" s="11">
        <v>54684</v>
      </c>
      <c r="AW108" s="4"/>
      <c r="AX108" s="10">
        <v>0.52200000000000002</v>
      </c>
      <c r="AY108" s="11">
        <v>5</v>
      </c>
      <c r="AZ108" s="11">
        <v>46438</v>
      </c>
      <c r="BA108" s="4"/>
      <c r="BB108" s="10">
        <v>0.55800000000000005</v>
      </c>
      <c r="BC108" s="11">
        <v>5</v>
      </c>
      <c r="BD108" s="11">
        <v>43431</v>
      </c>
      <c r="BE108" s="4"/>
      <c r="BF108" s="10">
        <v>0.65800000000000003</v>
      </c>
      <c r="BG108" s="11">
        <v>5</v>
      </c>
      <c r="BH108" s="11">
        <v>43431</v>
      </c>
      <c r="BJ108" s="10">
        <v>0.65600000000000003</v>
      </c>
      <c r="BK108" s="11">
        <v>6</v>
      </c>
      <c r="BL108" s="11">
        <v>41199</v>
      </c>
    </row>
    <row r="109" spans="1:64" x14ac:dyDescent="0.2">
      <c r="A109" s="9" t="s">
        <v>30</v>
      </c>
      <c r="B109" s="10">
        <v>0.53700000000000003</v>
      </c>
      <c r="C109" s="10">
        <v>0.47899999999999998</v>
      </c>
      <c r="D109" s="10">
        <f t="shared" si="72"/>
        <v>5.8000000000000052E-2</v>
      </c>
      <c r="E109" s="11">
        <v>9</v>
      </c>
      <c r="F109" s="11">
        <v>9</v>
      </c>
      <c r="G109" s="11">
        <v>10756</v>
      </c>
      <c r="H109" s="11">
        <v>9361</v>
      </c>
      <c r="I109" s="12">
        <f>+(G109-H109)/H109*100</f>
        <v>14.902254032688816</v>
      </c>
      <c r="J109" s="11">
        <v>20039</v>
      </c>
      <c r="K109" s="11">
        <v>19551</v>
      </c>
      <c r="L109" s="12">
        <f t="shared" si="73"/>
        <v>2.4960360083883177</v>
      </c>
      <c r="M109" s="12"/>
      <c r="N109" s="10">
        <v>0.47899999999999998</v>
      </c>
      <c r="O109" s="10">
        <v>0.498</v>
      </c>
      <c r="P109" s="10">
        <f t="shared" si="74"/>
        <v>-1.9000000000000017E-2</v>
      </c>
      <c r="Q109" s="11">
        <v>9</v>
      </c>
      <c r="R109" s="11">
        <v>9</v>
      </c>
      <c r="S109" s="11">
        <v>9361</v>
      </c>
      <c r="T109" s="11">
        <f>+W109*O109</f>
        <v>10497.84</v>
      </c>
      <c r="U109" s="12">
        <f>+(S109-T109)/T109*100</f>
        <v>-10.82927535569222</v>
      </c>
      <c r="V109" s="11">
        <v>19551</v>
      </c>
      <c r="W109" s="11">
        <v>21080</v>
      </c>
      <c r="X109" s="12">
        <f t="shared" si="75"/>
        <v>-7.253320683111955</v>
      </c>
      <c r="Y109" s="9"/>
      <c r="Z109" s="10">
        <v>0.498</v>
      </c>
      <c r="AA109" s="11">
        <v>9</v>
      </c>
      <c r="AB109" s="11">
        <v>21080</v>
      </c>
      <c r="AC109" s="4"/>
      <c r="AD109" s="10">
        <v>0.61699999999999999</v>
      </c>
      <c r="AE109" s="11">
        <v>8</v>
      </c>
      <c r="AF109" s="11">
        <v>17670</v>
      </c>
      <c r="AG109" s="4"/>
      <c r="AH109" s="10">
        <v>0.52600000000000002</v>
      </c>
      <c r="AI109" s="11">
        <v>9</v>
      </c>
      <c r="AJ109" s="11">
        <v>21172</v>
      </c>
      <c r="AK109" s="4"/>
      <c r="AL109" s="10">
        <v>0.45100000000000001</v>
      </c>
      <c r="AM109" s="11">
        <v>9</v>
      </c>
      <c r="AN109" s="11">
        <v>21172</v>
      </c>
      <c r="AO109" s="4"/>
      <c r="AP109" s="10">
        <v>0.60199999999999998</v>
      </c>
      <c r="AQ109" s="11">
        <v>9</v>
      </c>
      <c r="AR109" s="11">
        <v>23368</v>
      </c>
      <c r="AS109" s="4"/>
      <c r="AT109" s="10">
        <v>0.55500000000000005</v>
      </c>
      <c r="AU109" s="11">
        <v>9</v>
      </c>
      <c r="AV109" s="11">
        <v>23281</v>
      </c>
      <c r="AW109" s="4"/>
      <c r="AX109" s="10">
        <v>0.52800000000000002</v>
      </c>
      <c r="AY109" s="11">
        <v>9</v>
      </c>
      <c r="AZ109" s="11">
        <v>22966</v>
      </c>
      <c r="BA109" s="4"/>
      <c r="BB109" s="10">
        <v>0.505</v>
      </c>
      <c r="BC109" s="11">
        <v>7</v>
      </c>
      <c r="BD109" s="11">
        <v>20150</v>
      </c>
      <c r="BE109" s="4"/>
      <c r="BF109" s="10">
        <v>0.60299999999999998</v>
      </c>
      <c r="BG109" s="11">
        <v>11</v>
      </c>
      <c r="BH109" s="11">
        <v>27001</v>
      </c>
      <c r="BJ109" s="10">
        <v>0.73899999999999999</v>
      </c>
      <c r="BK109" s="11">
        <v>9</v>
      </c>
      <c r="BL109" s="11">
        <v>18972</v>
      </c>
    </row>
    <row r="110" spans="1:64" x14ac:dyDescent="0.2">
      <c r="A110" s="9" t="s">
        <v>31</v>
      </c>
      <c r="B110" s="10">
        <v>0.63500000000000001</v>
      </c>
      <c r="C110" s="10">
        <v>0.60199999999999998</v>
      </c>
      <c r="D110" s="10">
        <f t="shared" si="72"/>
        <v>3.3000000000000029E-2</v>
      </c>
      <c r="E110" s="11">
        <v>16</v>
      </c>
      <c r="F110" s="11">
        <v>15</v>
      </c>
      <c r="G110" s="11">
        <v>9444</v>
      </c>
      <c r="H110" s="11">
        <v>8891</v>
      </c>
      <c r="I110" s="12">
        <f>+(G110-H110)/H110*100</f>
        <v>6.2197728039590592</v>
      </c>
      <c r="J110" s="11">
        <v>14878</v>
      </c>
      <c r="K110" s="11">
        <v>14756</v>
      </c>
      <c r="L110" s="12">
        <f t="shared" si="73"/>
        <v>0.82678232583355926</v>
      </c>
      <c r="M110" s="12"/>
      <c r="N110" s="10">
        <v>0.60199999999999998</v>
      </c>
      <c r="O110" s="10">
        <v>0.63100000000000001</v>
      </c>
      <c r="P110" s="10">
        <f t="shared" si="74"/>
        <v>-2.9000000000000026E-2</v>
      </c>
      <c r="Q110" s="11">
        <v>15</v>
      </c>
      <c r="R110" s="11">
        <v>16</v>
      </c>
      <c r="S110" s="11">
        <v>8891</v>
      </c>
      <c r="T110" s="11">
        <f>+W110*O110</f>
        <v>9584.89</v>
      </c>
      <c r="U110" s="12">
        <f>+(S110-T110)/T110*100</f>
        <v>-7.2394153714857383</v>
      </c>
      <c r="V110" s="11">
        <v>14756</v>
      </c>
      <c r="W110" s="11">
        <v>15190</v>
      </c>
      <c r="X110" s="12">
        <f t="shared" si="75"/>
        <v>-2.8571428571428572</v>
      </c>
      <c r="Y110" s="9"/>
      <c r="Z110" s="10">
        <v>0.63100000000000001</v>
      </c>
      <c r="AA110" s="11">
        <v>16</v>
      </c>
      <c r="AB110" s="11">
        <v>15190</v>
      </c>
      <c r="AC110" s="4"/>
      <c r="AD110" s="10">
        <v>0.53400000000000003</v>
      </c>
      <c r="AE110" s="11">
        <v>18</v>
      </c>
      <c r="AF110" s="11">
        <v>15748</v>
      </c>
      <c r="AG110" s="4"/>
      <c r="AH110" s="10">
        <v>0.55100000000000005</v>
      </c>
      <c r="AI110" s="11">
        <v>16</v>
      </c>
      <c r="AJ110" s="11">
        <v>12620</v>
      </c>
      <c r="AK110" s="4"/>
      <c r="AL110" s="10">
        <v>0.55900000000000005</v>
      </c>
      <c r="AM110" s="11">
        <v>14</v>
      </c>
      <c r="AN110" s="11">
        <v>11463</v>
      </c>
      <c r="AO110" s="4"/>
      <c r="AP110" s="10">
        <v>0.60799999999999998</v>
      </c>
      <c r="AQ110" s="11">
        <v>13</v>
      </c>
      <c r="AR110" s="11">
        <v>14581</v>
      </c>
      <c r="AS110" s="4"/>
      <c r="AT110" s="10">
        <v>0.55000000000000004</v>
      </c>
      <c r="AU110" s="11">
        <v>14</v>
      </c>
      <c r="AV110" s="11">
        <v>14466</v>
      </c>
      <c r="AW110" s="4"/>
      <c r="AX110" s="10">
        <v>0.54300000000000004</v>
      </c>
      <c r="AY110" s="11">
        <v>12</v>
      </c>
      <c r="AZ110" s="11">
        <v>14049</v>
      </c>
      <c r="BA110" s="4"/>
      <c r="BB110" s="10">
        <v>0.59299999999999997</v>
      </c>
      <c r="BC110" s="11">
        <v>13</v>
      </c>
      <c r="BD110" s="11">
        <v>14105</v>
      </c>
      <c r="BE110" s="4"/>
      <c r="BF110" s="10">
        <v>0.63300000000000001</v>
      </c>
      <c r="BG110" s="11">
        <v>8</v>
      </c>
      <c r="BH110" s="11">
        <v>7492</v>
      </c>
      <c r="BJ110" s="10">
        <v>0.63300000000000001</v>
      </c>
      <c r="BK110" s="11">
        <v>7</v>
      </c>
      <c r="BL110" s="11">
        <v>5673</v>
      </c>
    </row>
    <row r="111" spans="1:64" x14ac:dyDescent="0.2">
      <c r="A111" s="9"/>
      <c r="B111" s="10"/>
      <c r="C111" s="10"/>
      <c r="D111" s="10"/>
      <c r="E111" s="11"/>
      <c r="F111" s="11"/>
      <c r="G111" s="11"/>
      <c r="H111" s="11"/>
      <c r="I111" s="12"/>
      <c r="J111" s="11"/>
      <c r="K111" s="11"/>
      <c r="L111" s="12"/>
      <c r="M111" s="12"/>
      <c r="N111" s="10"/>
      <c r="O111" s="10"/>
      <c r="P111" s="10"/>
      <c r="Q111" s="11"/>
      <c r="R111" s="11"/>
      <c r="S111" s="11"/>
      <c r="T111" s="11"/>
      <c r="U111" s="12"/>
      <c r="V111" s="11"/>
      <c r="W111" s="11"/>
      <c r="X111" s="12"/>
      <c r="Y111" s="9"/>
      <c r="Z111" s="10"/>
      <c r="AA111" s="11"/>
      <c r="AB111" s="11"/>
      <c r="AC111" s="4"/>
      <c r="AD111" s="10"/>
      <c r="AE111" s="11"/>
      <c r="AF111" s="11"/>
      <c r="AG111" s="4"/>
      <c r="AH111" s="10"/>
      <c r="AI111" s="11"/>
      <c r="AJ111" s="11"/>
      <c r="AK111" s="4"/>
      <c r="AL111" s="10"/>
      <c r="AM111" s="11"/>
      <c r="AN111" s="11"/>
      <c r="AO111" s="4"/>
      <c r="AP111" s="10"/>
      <c r="AQ111" s="11"/>
      <c r="AR111" s="11"/>
      <c r="AS111" s="4"/>
      <c r="AT111" s="10"/>
      <c r="AU111" s="11"/>
      <c r="AV111" s="11"/>
      <c r="AW111" s="4"/>
      <c r="AX111" s="10"/>
      <c r="AY111" s="11"/>
      <c r="AZ111" s="11"/>
      <c r="BA111" s="4"/>
      <c r="BB111" s="10"/>
      <c r="BC111" s="11"/>
      <c r="BD111" s="11"/>
      <c r="BE111" s="4"/>
      <c r="BF111" s="10"/>
      <c r="BG111" s="11"/>
      <c r="BH111" s="11"/>
      <c r="BJ111" s="10"/>
      <c r="BK111" s="11"/>
      <c r="BL111" s="11"/>
    </row>
    <row r="112" spans="1:64" x14ac:dyDescent="0.2">
      <c r="A112" s="9" t="s">
        <v>0</v>
      </c>
      <c r="B112" s="10">
        <v>0.60799999999999998</v>
      </c>
      <c r="C112" s="10">
        <v>0.59499999999999997</v>
      </c>
      <c r="D112" s="10">
        <f t="shared" ref="D112:D114" si="76">+B112-C112</f>
        <v>1.3000000000000012E-2</v>
      </c>
      <c r="E112" s="11">
        <v>7</v>
      </c>
      <c r="F112" s="11">
        <v>6</v>
      </c>
      <c r="G112" s="11">
        <v>8632</v>
      </c>
      <c r="H112" s="11">
        <v>7100</v>
      </c>
      <c r="I112" s="12">
        <f>+(G112-H112)/H112*100</f>
        <v>21.577464788732396</v>
      </c>
      <c r="J112" s="11">
        <v>14198</v>
      </c>
      <c r="K112" s="11">
        <v>11935</v>
      </c>
      <c r="L112" s="12">
        <f t="shared" ref="L112:L114" si="77">+(J112-K112)/K112*100</f>
        <v>18.961038961038962</v>
      </c>
      <c r="M112" s="12"/>
      <c r="N112" s="10">
        <v>0.59499999999999997</v>
      </c>
      <c r="O112" s="10">
        <v>0.60499999999999998</v>
      </c>
      <c r="P112" s="10">
        <f t="shared" ref="P112:P114" si="78">+N112-O112</f>
        <v>-1.0000000000000009E-2</v>
      </c>
      <c r="Q112" s="11">
        <v>6</v>
      </c>
      <c r="R112" s="11">
        <v>7</v>
      </c>
      <c r="S112" s="11">
        <v>7100</v>
      </c>
      <c r="T112" s="11">
        <f>+W112*O112</f>
        <v>8571.0349999999999</v>
      </c>
      <c r="U112" s="12">
        <f>+(S112-T112)/T112*100</f>
        <v>-17.16286306146224</v>
      </c>
      <c r="V112" s="11">
        <v>11935</v>
      </c>
      <c r="W112" s="11">
        <v>14167</v>
      </c>
      <c r="X112" s="12">
        <f t="shared" ref="X112:X114" si="79">+(V112-W112)/W112*100</f>
        <v>-15.75492341356674</v>
      </c>
      <c r="Y112" s="9"/>
      <c r="Z112" s="10">
        <v>0.60499999999999998</v>
      </c>
      <c r="AA112" s="11">
        <v>7</v>
      </c>
      <c r="AB112" s="11">
        <v>14167</v>
      </c>
      <c r="AC112" s="4"/>
      <c r="AD112" s="10">
        <v>0.69799999999999995</v>
      </c>
      <c r="AE112" s="11">
        <v>7</v>
      </c>
      <c r="AF112" s="11">
        <v>14198</v>
      </c>
      <c r="AG112" s="4"/>
      <c r="AH112" s="10">
        <v>0.65500000000000003</v>
      </c>
      <c r="AI112" s="11">
        <v>7</v>
      </c>
      <c r="AJ112" s="11">
        <v>14260</v>
      </c>
      <c r="AK112" s="4"/>
      <c r="AL112" s="10">
        <v>0.57699999999999996</v>
      </c>
      <c r="AM112" s="11">
        <v>7</v>
      </c>
      <c r="AN112" s="11">
        <v>14260</v>
      </c>
      <c r="AO112" s="4"/>
      <c r="AP112" s="10">
        <v>0.64300000000000002</v>
      </c>
      <c r="AQ112" s="11">
        <v>7</v>
      </c>
      <c r="AR112" s="11">
        <v>14316</v>
      </c>
      <c r="AS112" s="4"/>
      <c r="AT112" s="10">
        <v>0.59299999999999997</v>
      </c>
      <c r="AU112" s="11">
        <v>7</v>
      </c>
      <c r="AV112" s="11">
        <v>14260</v>
      </c>
      <c r="AW112" s="4"/>
      <c r="AX112" s="10">
        <v>0.53600000000000003</v>
      </c>
      <c r="AY112" s="11">
        <v>7</v>
      </c>
      <c r="AZ112" s="11">
        <v>14038</v>
      </c>
      <c r="BA112" s="4"/>
      <c r="BB112" s="10">
        <v>0.47899999999999998</v>
      </c>
      <c r="BC112" s="11">
        <v>6</v>
      </c>
      <c r="BD112" s="11">
        <v>13206</v>
      </c>
      <c r="BE112" s="4"/>
      <c r="BF112" s="10">
        <v>0.67600000000000005</v>
      </c>
      <c r="BG112" s="11">
        <v>6</v>
      </c>
      <c r="BH112" s="11">
        <v>13330</v>
      </c>
      <c r="BJ112" s="10">
        <v>0.74099999999999999</v>
      </c>
      <c r="BK112" s="11">
        <v>7</v>
      </c>
      <c r="BL112" s="11">
        <v>12927</v>
      </c>
    </row>
    <row r="113" spans="1:64" x14ac:dyDescent="0.2">
      <c r="A113" s="9" t="s">
        <v>32</v>
      </c>
      <c r="B113" s="10">
        <v>0.64900000000000002</v>
      </c>
      <c r="C113" s="10">
        <v>0.59299999999999997</v>
      </c>
      <c r="D113" s="10">
        <f t="shared" si="76"/>
        <v>5.600000000000005E-2</v>
      </c>
      <c r="E113" s="11">
        <v>19</v>
      </c>
      <c r="F113" s="11">
        <v>20</v>
      </c>
      <c r="G113" s="11">
        <v>42072</v>
      </c>
      <c r="H113" s="11">
        <v>39500</v>
      </c>
      <c r="I113" s="12">
        <f>+(G113-H113)/H113*100</f>
        <v>6.5113924050632921</v>
      </c>
      <c r="J113" s="11">
        <v>64865</v>
      </c>
      <c r="K113" s="11">
        <v>66578</v>
      </c>
      <c r="L113" s="12">
        <f t="shared" si="77"/>
        <v>-2.5729219862417012</v>
      </c>
      <c r="M113" s="12"/>
      <c r="N113" s="10">
        <v>0.59299999999999997</v>
      </c>
      <c r="O113" s="10">
        <v>0.52100000000000002</v>
      </c>
      <c r="P113" s="10">
        <f t="shared" si="78"/>
        <v>7.1999999999999953E-2</v>
      </c>
      <c r="Q113" s="11">
        <v>20</v>
      </c>
      <c r="R113" s="11">
        <v>20</v>
      </c>
      <c r="S113" s="11">
        <v>39500</v>
      </c>
      <c r="T113" s="11">
        <f>+W113*O113</f>
        <v>38940.061000000002</v>
      </c>
      <c r="U113" s="12">
        <f>+(S113-T113)/T113*100</f>
        <v>1.437951008859484</v>
      </c>
      <c r="V113" s="11">
        <v>66578</v>
      </c>
      <c r="W113" s="11">
        <v>74741</v>
      </c>
      <c r="X113" s="12">
        <f t="shared" si="79"/>
        <v>-10.92171632704941</v>
      </c>
      <c r="Y113" s="9"/>
      <c r="Z113" s="10">
        <v>0.52100000000000002</v>
      </c>
      <c r="AA113" s="11">
        <v>20</v>
      </c>
      <c r="AB113" s="11">
        <v>74741</v>
      </c>
      <c r="AC113" s="4"/>
      <c r="AD113" s="10">
        <v>0.50800000000000001</v>
      </c>
      <c r="AE113" s="11">
        <v>21</v>
      </c>
      <c r="AF113" s="11">
        <v>74030</v>
      </c>
      <c r="AG113" s="4"/>
      <c r="AH113" s="10">
        <v>0.50900000000000001</v>
      </c>
      <c r="AI113" s="11">
        <v>20</v>
      </c>
      <c r="AJ113" s="11">
        <v>75632</v>
      </c>
      <c r="AK113" s="4"/>
      <c r="AL113" s="10">
        <v>0.48899999999999999</v>
      </c>
      <c r="AM113" s="11">
        <v>20</v>
      </c>
      <c r="AN113" s="11">
        <v>71705</v>
      </c>
      <c r="AO113" s="4"/>
      <c r="AP113" s="10">
        <v>0.52300000000000002</v>
      </c>
      <c r="AQ113" s="11">
        <v>20</v>
      </c>
      <c r="AR113" s="11">
        <v>76116</v>
      </c>
      <c r="AS113" s="4"/>
      <c r="AT113" s="10">
        <v>0.51900000000000002</v>
      </c>
      <c r="AU113" s="11">
        <v>20</v>
      </c>
      <c r="AV113" s="11">
        <v>76257</v>
      </c>
      <c r="AW113" s="4"/>
      <c r="AX113" s="10">
        <v>0.53100000000000003</v>
      </c>
      <c r="AY113" s="11">
        <v>18</v>
      </c>
      <c r="AZ113" s="11">
        <v>67555</v>
      </c>
      <c r="BA113" s="4"/>
      <c r="BB113" s="10">
        <v>0.56899999999999995</v>
      </c>
      <c r="BC113" s="11">
        <v>17</v>
      </c>
      <c r="BD113" s="11">
        <v>62620</v>
      </c>
      <c r="BE113" s="4"/>
      <c r="BF113" s="10">
        <v>0.63</v>
      </c>
      <c r="BG113" s="11">
        <v>16</v>
      </c>
      <c r="BH113" s="11">
        <v>62734</v>
      </c>
      <c r="BJ113" s="10">
        <v>0.66300000000000003</v>
      </c>
      <c r="BK113" s="11">
        <v>14</v>
      </c>
      <c r="BL113" s="11">
        <v>52483</v>
      </c>
    </row>
    <row r="114" spans="1:64" x14ac:dyDescent="0.2">
      <c r="A114" s="9" t="s">
        <v>1</v>
      </c>
      <c r="B114" s="10">
        <v>0.54</v>
      </c>
      <c r="C114" s="10">
        <v>0.47399999999999998</v>
      </c>
      <c r="D114" s="10">
        <f t="shared" si="76"/>
        <v>6.6000000000000059E-2</v>
      </c>
      <c r="E114" s="11">
        <v>5</v>
      </c>
      <c r="F114" s="11">
        <v>4</v>
      </c>
      <c r="G114" s="11">
        <v>2946</v>
      </c>
      <c r="H114" s="11">
        <v>2512</v>
      </c>
      <c r="I114" s="12">
        <f>+(G114-H114)/H114*100</f>
        <v>17.277070063694268</v>
      </c>
      <c r="J114" s="11">
        <v>5454</v>
      </c>
      <c r="K114" s="11">
        <v>5301</v>
      </c>
      <c r="L114" s="12">
        <f t="shared" si="77"/>
        <v>2.8862478777589131</v>
      </c>
      <c r="M114" s="12"/>
      <c r="N114" s="10">
        <v>0.47399999999999998</v>
      </c>
      <c r="O114" s="10">
        <v>0.52300000000000002</v>
      </c>
      <c r="P114" s="10">
        <f t="shared" si="78"/>
        <v>-4.9000000000000044E-2</v>
      </c>
      <c r="Q114" s="11">
        <v>4</v>
      </c>
      <c r="R114" s="11">
        <v>5</v>
      </c>
      <c r="S114" s="11">
        <v>2512</v>
      </c>
      <c r="T114" s="11">
        <f>+W114*O114</f>
        <v>2999.4050000000002</v>
      </c>
      <c r="U114" s="12">
        <f>+(S114-T114)/T114*100</f>
        <v>-16.25005626115847</v>
      </c>
      <c r="V114" s="11">
        <v>5301</v>
      </c>
      <c r="W114" s="11">
        <v>5735</v>
      </c>
      <c r="X114" s="12">
        <f t="shared" si="79"/>
        <v>-7.5675675675675684</v>
      </c>
      <c r="Y114" s="9"/>
      <c r="Z114" s="10">
        <v>0.52300000000000002</v>
      </c>
      <c r="AA114" s="11">
        <v>5</v>
      </c>
      <c r="AB114" s="11">
        <v>5735</v>
      </c>
      <c r="AC114" s="4"/>
      <c r="AD114" s="10">
        <v>0.498</v>
      </c>
      <c r="AE114" s="11">
        <v>5</v>
      </c>
      <c r="AF114" s="11">
        <v>4555</v>
      </c>
      <c r="AG114" s="4"/>
      <c r="AH114" s="10">
        <v>0.36</v>
      </c>
      <c r="AI114" s="11">
        <v>5</v>
      </c>
      <c r="AJ114" s="11">
        <v>3410</v>
      </c>
      <c r="AK114" s="4"/>
      <c r="AL114" s="10">
        <v>0.27600000000000002</v>
      </c>
      <c r="AM114" s="11">
        <v>3</v>
      </c>
      <c r="AN114" s="11">
        <v>2294</v>
      </c>
      <c r="AO114" s="4"/>
      <c r="AP114" s="10">
        <v>0.33</v>
      </c>
      <c r="AQ114" s="11">
        <v>2</v>
      </c>
      <c r="AR114" s="11">
        <v>1860</v>
      </c>
      <c r="AS114" s="4"/>
      <c r="AT114" s="10">
        <v>0.22500000000000001</v>
      </c>
      <c r="AU114" s="11">
        <v>2</v>
      </c>
      <c r="AV114" s="11">
        <v>1914</v>
      </c>
      <c r="AW114" s="4"/>
      <c r="AX114" s="10">
        <v>0.34</v>
      </c>
      <c r="AY114" s="11">
        <v>2</v>
      </c>
      <c r="AZ114" s="11">
        <v>1860</v>
      </c>
      <c r="BA114" s="4"/>
      <c r="BB114" s="10">
        <v>0.436</v>
      </c>
      <c r="BC114" s="11">
        <v>2</v>
      </c>
      <c r="BD114" s="11">
        <v>1860</v>
      </c>
      <c r="BE114" s="4"/>
      <c r="BF114" s="10">
        <v>0.56699999999999995</v>
      </c>
      <c r="BG114" s="11">
        <v>2</v>
      </c>
      <c r="BH114" s="11">
        <v>1860</v>
      </c>
      <c r="BJ114" s="10">
        <v>0.53</v>
      </c>
      <c r="BK114" s="11">
        <v>1</v>
      </c>
      <c r="BL114" s="11">
        <v>434</v>
      </c>
    </row>
    <row r="115" spans="1:64" x14ac:dyDescent="0.2">
      <c r="A115" s="9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5"/>
      <c r="O115" s="15"/>
      <c r="P115" s="15"/>
      <c r="Q115" s="16"/>
      <c r="R115" s="16"/>
      <c r="S115" s="16"/>
      <c r="T115" s="16"/>
      <c r="U115" s="16"/>
      <c r="V115" s="16"/>
      <c r="W115" s="16"/>
      <c r="X115" s="16"/>
      <c r="Y115" s="9"/>
      <c r="Z115" s="15"/>
      <c r="AA115" s="16"/>
      <c r="AB115" s="16"/>
      <c r="AC115" s="4"/>
      <c r="AD115" s="15"/>
      <c r="AE115" s="16"/>
      <c r="AF115" s="16"/>
    </row>
    <row r="116" spans="1:64" x14ac:dyDescent="0.2">
      <c r="A116" s="4"/>
      <c r="B116" s="17" t="s">
        <v>141</v>
      </c>
      <c r="C116" s="17"/>
      <c r="D116" s="17"/>
      <c r="E116" s="17"/>
      <c r="F116" s="17"/>
      <c r="G116" s="17"/>
      <c r="H116" s="17"/>
      <c r="I116" s="17"/>
      <c r="J116" s="17"/>
      <c r="K116" s="6"/>
      <c r="L116" s="6"/>
      <c r="M116" s="6"/>
      <c r="N116" s="17" t="s">
        <v>142</v>
      </c>
      <c r="O116" s="17"/>
      <c r="P116" s="17"/>
      <c r="Q116" s="17"/>
      <c r="R116" s="17"/>
      <c r="S116" s="17"/>
      <c r="T116" s="17"/>
      <c r="U116" s="17"/>
      <c r="V116" s="17"/>
      <c r="W116" s="6"/>
      <c r="X116" s="6"/>
      <c r="Y116" s="4"/>
      <c r="Z116" s="17" t="s">
        <v>143</v>
      </c>
      <c r="AA116" s="5"/>
      <c r="AB116" s="5"/>
      <c r="AC116" s="4"/>
      <c r="AD116" s="17" t="s">
        <v>144</v>
      </c>
      <c r="AE116" s="5"/>
      <c r="AF116" s="5"/>
      <c r="AG116" s="4"/>
      <c r="AH116" s="17" t="s">
        <v>145</v>
      </c>
      <c r="AI116" s="5"/>
      <c r="AJ116" s="5"/>
      <c r="AK116" s="4"/>
      <c r="AL116" s="17" t="s">
        <v>146</v>
      </c>
      <c r="AM116" s="5"/>
      <c r="AN116" s="5"/>
      <c r="AO116" s="4"/>
      <c r="AP116" s="17" t="s">
        <v>147</v>
      </c>
      <c r="AQ116" s="5"/>
      <c r="AR116" s="5"/>
      <c r="AS116" s="4"/>
      <c r="AT116" s="17" t="s">
        <v>148</v>
      </c>
      <c r="AU116" s="5"/>
      <c r="AV116" s="5"/>
      <c r="AW116" s="4"/>
      <c r="AX116" s="17" t="s">
        <v>149</v>
      </c>
      <c r="AY116" s="5"/>
      <c r="AZ116" s="5"/>
      <c r="BA116" s="4"/>
      <c r="BB116" s="17" t="s">
        <v>150</v>
      </c>
      <c r="BC116" s="5"/>
      <c r="BD116" s="5"/>
      <c r="BE116" s="4"/>
      <c r="BF116" s="17" t="s">
        <v>151</v>
      </c>
      <c r="BG116" s="5"/>
      <c r="BH116" s="5"/>
      <c r="BJ116" s="17" t="s">
        <v>152</v>
      </c>
      <c r="BK116" s="5"/>
      <c r="BL116" s="5"/>
    </row>
    <row r="117" spans="1:64" ht="45" x14ac:dyDescent="0.2">
      <c r="A117" s="4"/>
      <c r="B117" s="7" t="s">
        <v>15</v>
      </c>
      <c r="C117" s="7" t="s">
        <v>16</v>
      </c>
      <c r="D117" s="8" t="s">
        <v>17</v>
      </c>
      <c r="E117" s="8" t="s">
        <v>18</v>
      </c>
      <c r="F117" s="8" t="s">
        <v>19</v>
      </c>
      <c r="G117" s="8" t="s">
        <v>20</v>
      </c>
      <c r="H117" s="8" t="s">
        <v>21</v>
      </c>
      <c r="I117" s="8" t="s">
        <v>22</v>
      </c>
      <c r="J117" s="8" t="s">
        <v>23</v>
      </c>
      <c r="K117" s="8" t="s">
        <v>23</v>
      </c>
      <c r="L117" s="8" t="s">
        <v>22</v>
      </c>
      <c r="M117" s="8"/>
      <c r="N117" s="7" t="s">
        <v>15</v>
      </c>
      <c r="O117" s="7" t="s">
        <v>16</v>
      </c>
      <c r="P117" s="8" t="s">
        <v>17</v>
      </c>
      <c r="Q117" s="8" t="s">
        <v>18</v>
      </c>
      <c r="R117" s="8" t="s">
        <v>19</v>
      </c>
      <c r="S117" s="8" t="s">
        <v>20</v>
      </c>
      <c r="T117" s="8" t="s">
        <v>21</v>
      </c>
      <c r="U117" s="8" t="s">
        <v>22</v>
      </c>
      <c r="V117" s="8" t="s">
        <v>23</v>
      </c>
      <c r="W117" s="8" t="s">
        <v>25</v>
      </c>
      <c r="X117" s="8" t="s">
        <v>22</v>
      </c>
      <c r="Y117" s="4"/>
      <c r="Z117" s="7" t="s">
        <v>2</v>
      </c>
      <c r="AA117" s="8" t="s">
        <v>26</v>
      </c>
      <c r="AB117" s="8" t="s">
        <v>27</v>
      </c>
      <c r="AC117" s="4"/>
      <c r="AD117" s="7" t="s">
        <v>2</v>
      </c>
      <c r="AE117" s="8" t="s">
        <v>26</v>
      </c>
      <c r="AF117" s="8" t="s">
        <v>27</v>
      </c>
      <c r="AG117" s="4"/>
      <c r="AH117" s="7" t="s">
        <v>2</v>
      </c>
      <c r="AI117" s="8" t="s">
        <v>26</v>
      </c>
      <c r="AJ117" s="8" t="s">
        <v>27</v>
      </c>
      <c r="AK117" s="4"/>
      <c r="AL117" s="7" t="s">
        <v>2</v>
      </c>
      <c r="AM117" s="8" t="s">
        <v>26</v>
      </c>
      <c r="AN117" s="8" t="s">
        <v>27</v>
      </c>
      <c r="AO117" s="4"/>
      <c r="AP117" s="7" t="s">
        <v>2</v>
      </c>
      <c r="AQ117" s="8" t="s">
        <v>26</v>
      </c>
      <c r="AR117" s="8" t="s">
        <v>27</v>
      </c>
      <c r="AS117" s="4"/>
      <c r="AT117" s="7" t="s">
        <v>2</v>
      </c>
      <c r="AU117" s="8" t="s">
        <v>26</v>
      </c>
      <c r="AV117" s="8" t="s">
        <v>27</v>
      </c>
      <c r="AW117" s="4"/>
      <c r="AX117" s="7" t="s">
        <v>2</v>
      </c>
      <c r="AY117" s="8" t="s">
        <v>26</v>
      </c>
      <c r="AZ117" s="8" t="s">
        <v>27</v>
      </c>
      <c r="BA117" s="4"/>
      <c r="BB117" s="7" t="s">
        <v>2</v>
      </c>
      <c r="BC117" s="8" t="s">
        <v>26</v>
      </c>
      <c r="BD117" s="8" t="s">
        <v>27</v>
      </c>
      <c r="BE117" s="4"/>
      <c r="BF117" s="7" t="s">
        <v>2</v>
      </c>
      <c r="BG117" s="8" t="s">
        <v>26</v>
      </c>
      <c r="BH117" s="8" t="s">
        <v>27</v>
      </c>
      <c r="BJ117" s="7" t="s">
        <v>2</v>
      </c>
      <c r="BK117" s="8" t="s">
        <v>26</v>
      </c>
      <c r="BL117" s="8" t="s">
        <v>27</v>
      </c>
    </row>
    <row r="118" spans="1:64" x14ac:dyDescent="0.2">
      <c r="A118" s="9" t="s">
        <v>28</v>
      </c>
      <c r="B118" s="10">
        <v>0.70099999999999996</v>
      </c>
      <c r="C118" s="10">
        <v>0.59699999999999998</v>
      </c>
      <c r="D118" s="10">
        <f>+B118-C118</f>
        <v>0.10399999999999998</v>
      </c>
      <c r="E118" s="11">
        <v>31</v>
      </c>
      <c r="F118" s="11">
        <v>33</v>
      </c>
      <c r="G118" s="11">
        <v>58958</v>
      </c>
      <c r="H118" s="11">
        <v>50558</v>
      </c>
      <c r="I118" s="12">
        <f>+(G118-H118)/H118*100</f>
        <v>16.614581272993394</v>
      </c>
      <c r="J118" s="11">
        <v>84137</v>
      </c>
      <c r="K118" s="11">
        <v>84293</v>
      </c>
      <c r="L118" s="12">
        <f>+(J118-K118)/K118*100</f>
        <v>-0.18506874829463893</v>
      </c>
      <c r="M118" s="12"/>
      <c r="N118" s="10">
        <v>0.59699999999999998</v>
      </c>
      <c r="O118" s="10">
        <v>0.57999999999999996</v>
      </c>
      <c r="P118" s="10">
        <f>+N118-O118</f>
        <v>1.7000000000000015E-2</v>
      </c>
      <c r="Q118" s="11">
        <v>33</v>
      </c>
      <c r="R118" s="11">
        <v>33</v>
      </c>
      <c r="S118" s="11">
        <v>50558</v>
      </c>
      <c r="T118" s="11">
        <f>+W118*O118</f>
        <v>53887.799999999996</v>
      </c>
      <c r="U118" s="12">
        <f>+(S118-T118)/T118*100</f>
        <v>-6.1791351660301519</v>
      </c>
      <c r="V118" s="11">
        <v>84293</v>
      </c>
      <c r="W118" s="11">
        <v>92910</v>
      </c>
      <c r="X118" s="12">
        <f>+(V118-W118)/W118*100</f>
        <v>-9.2745667850608111</v>
      </c>
      <c r="Y118" s="9"/>
      <c r="Z118" s="10">
        <v>0.57999999999999996</v>
      </c>
      <c r="AA118" s="11">
        <v>33</v>
      </c>
      <c r="AB118" s="11">
        <v>92910</v>
      </c>
      <c r="AC118" s="4"/>
      <c r="AD118" s="10">
        <v>0.59399999999999997</v>
      </c>
      <c r="AE118" s="11">
        <v>34</v>
      </c>
      <c r="AF118" s="11">
        <v>92895</v>
      </c>
      <c r="AG118" s="4"/>
      <c r="AH118" s="10">
        <v>0.56499999999999995</v>
      </c>
      <c r="AI118" s="11">
        <v>32</v>
      </c>
      <c r="AJ118" s="11">
        <v>91403</v>
      </c>
      <c r="AK118" s="4"/>
      <c r="AL118" s="10">
        <v>0.61099999999999999</v>
      </c>
      <c r="AM118" s="11">
        <v>30</v>
      </c>
      <c r="AN118" s="11">
        <v>90258</v>
      </c>
      <c r="AO118" s="4"/>
      <c r="AP118" s="10">
        <v>0.63800000000000001</v>
      </c>
      <c r="AQ118" s="11">
        <v>29</v>
      </c>
      <c r="AR118" s="11">
        <v>89830</v>
      </c>
      <c r="AS118" s="4"/>
      <c r="AT118" s="10">
        <v>0.61</v>
      </c>
      <c r="AU118" s="11">
        <v>28</v>
      </c>
      <c r="AV118" s="11">
        <v>89687</v>
      </c>
      <c r="AW118" s="4"/>
      <c r="AX118" s="10">
        <v>0.58399999999999996</v>
      </c>
      <c r="AY118" s="11">
        <v>30</v>
      </c>
      <c r="AZ118" s="11">
        <v>89559</v>
      </c>
      <c r="BA118" s="4"/>
      <c r="BB118" s="10">
        <v>0.60299999999999998</v>
      </c>
      <c r="BC118" s="11">
        <v>24</v>
      </c>
      <c r="BD118" s="11">
        <v>74748</v>
      </c>
      <c r="BE118" s="4"/>
      <c r="BF118" s="10">
        <v>0.72399999999999998</v>
      </c>
      <c r="BG118" s="11">
        <v>26</v>
      </c>
      <c r="BH118" s="11">
        <v>79500</v>
      </c>
      <c r="BJ118" s="10">
        <v>0.69499999999999995</v>
      </c>
      <c r="BK118" s="11">
        <v>25</v>
      </c>
      <c r="BL118" s="11">
        <v>66126</v>
      </c>
    </row>
    <row r="119" spans="1:64" x14ac:dyDescent="0.2">
      <c r="A119" s="9"/>
      <c r="B119" s="10"/>
      <c r="C119" s="10"/>
      <c r="D119" s="10"/>
      <c r="E119" s="10"/>
      <c r="F119" s="10"/>
      <c r="G119" s="10"/>
      <c r="H119" s="10"/>
      <c r="I119" s="12"/>
      <c r="J119" s="11"/>
      <c r="K119" s="11"/>
      <c r="L119" s="12"/>
      <c r="M119" s="12"/>
      <c r="N119" s="10"/>
      <c r="O119" s="10"/>
      <c r="P119" s="10"/>
      <c r="Q119" s="10"/>
      <c r="R119" s="10"/>
      <c r="S119" s="10"/>
      <c r="T119" s="10"/>
      <c r="U119" s="12"/>
      <c r="V119" s="11"/>
      <c r="W119" s="11"/>
      <c r="X119" s="12"/>
      <c r="Y119" s="9"/>
      <c r="Z119" s="10"/>
      <c r="AA119" s="11"/>
      <c r="AB119" s="11"/>
      <c r="AC119" s="4"/>
      <c r="AD119" s="10"/>
      <c r="AE119" s="11"/>
      <c r="AF119" s="11"/>
      <c r="AG119" s="4"/>
      <c r="AH119" s="10"/>
      <c r="AI119" s="11"/>
      <c r="AJ119" s="11"/>
      <c r="AK119" s="4"/>
      <c r="AL119" s="10"/>
      <c r="AM119" s="11"/>
      <c r="AN119" s="11"/>
      <c r="AO119" s="4"/>
      <c r="AP119" s="10"/>
      <c r="AQ119" s="11"/>
      <c r="AR119" s="11"/>
      <c r="AS119" s="4"/>
      <c r="AT119" s="10"/>
      <c r="AU119" s="11"/>
      <c r="AV119" s="11"/>
      <c r="AW119" s="4"/>
      <c r="AX119" s="10"/>
      <c r="AY119" s="11"/>
      <c r="AZ119" s="11"/>
      <c r="BA119" s="4"/>
      <c r="BB119" s="10"/>
      <c r="BC119" s="11"/>
      <c r="BD119" s="11"/>
      <c r="BE119" s="4"/>
      <c r="BF119" s="10"/>
      <c r="BG119" s="11"/>
      <c r="BH119" s="11"/>
      <c r="BJ119" s="10"/>
      <c r="BK119" s="14"/>
      <c r="BL119" s="11"/>
    </row>
    <row r="120" spans="1:64" x14ac:dyDescent="0.2">
      <c r="A120" s="9" t="s">
        <v>29</v>
      </c>
      <c r="B120" s="10">
        <v>0.73699999999999999</v>
      </c>
      <c r="C120" s="10">
        <v>0.63400000000000001</v>
      </c>
      <c r="D120" s="10">
        <f t="shared" ref="D120:D122" si="80">+B120-C120</f>
        <v>0.10299999999999998</v>
      </c>
      <c r="E120" s="11">
        <v>6</v>
      </c>
      <c r="F120" s="11">
        <v>6</v>
      </c>
      <c r="G120" s="11">
        <v>36372</v>
      </c>
      <c r="H120" s="11">
        <v>30353</v>
      </c>
      <c r="I120" s="12">
        <f>+(G120-H120)/H120*100</f>
        <v>19.830000329456727</v>
      </c>
      <c r="J120" s="11">
        <v>49438</v>
      </c>
      <c r="K120" s="11">
        <v>47910</v>
      </c>
      <c r="L120" s="12">
        <f t="shared" ref="L120:L122" si="81">+(J120-K120)/K120*100</f>
        <v>3.1893132957628891</v>
      </c>
      <c r="M120" s="12"/>
      <c r="N120" s="10">
        <v>0.63400000000000001</v>
      </c>
      <c r="O120" s="10">
        <v>0.54800000000000004</v>
      </c>
      <c r="P120" s="10">
        <f t="shared" ref="P120:P122" si="82">+N120-O120</f>
        <v>8.5999999999999965E-2</v>
      </c>
      <c r="Q120" s="11">
        <v>6</v>
      </c>
      <c r="R120" s="11">
        <v>7</v>
      </c>
      <c r="S120" s="11">
        <v>30353</v>
      </c>
      <c r="T120" s="11">
        <f>+W120*O120</f>
        <v>31301.760000000002</v>
      </c>
      <c r="U120" s="12">
        <f>+(S120-T120)/T120*100</f>
        <v>-3.0310116747428961</v>
      </c>
      <c r="V120" s="11">
        <v>47910</v>
      </c>
      <c r="W120" s="11">
        <v>57120</v>
      </c>
      <c r="X120" s="12">
        <f t="shared" ref="X120:X122" si="83">+(V120-W120)/W120*100</f>
        <v>-16.123949579831933</v>
      </c>
      <c r="Y120" s="9"/>
      <c r="Z120" s="10">
        <v>0.54800000000000004</v>
      </c>
      <c r="AA120" s="11">
        <v>7</v>
      </c>
      <c r="AB120" s="11">
        <v>57120</v>
      </c>
      <c r="AC120" s="4"/>
      <c r="AD120" s="10">
        <v>0.56100000000000005</v>
      </c>
      <c r="AE120" s="11">
        <v>7</v>
      </c>
      <c r="AF120" s="11">
        <v>57210</v>
      </c>
      <c r="AG120" s="4"/>
      <c r="AH120" s="10">
        <v>0.54200000000000004</v>
      </c>
      <c r="AI120" s="11">
        <v>7</v>
      </c>
      <c r="AJ120" s="11">
        <v>58200</v>
      </c>
      <c r="AK120" s="4"/>
      <c r="AL120" s="10">
        <v>0.63400000000000001</v>
      </c>
      <c r="AM120" s="11">
        <v>7</v>
      </c>
      <c r="AN120" s="11">
        <v>58140</v>
      </c>
      <c r="AO120" s="4"/>
      <c r="AP120" s="10">
        <v>0.62</v>
      </c>
      <c r="AQ120" s="11">
        <v>7</v>
      </c>
      <c r="AR120" s="11">
        <v>52710</v>
      </c>
      <c r="AS120" s="4"/>
      <c r="AT120" s="10">
        <v>0.59799999999999998</v>
      </c>
      <c r="AU120" s="11">
        <v>6</v>
      </c>
      <c r="AV120" s="11">
        <v>52830</v>
      </c>
      <c r="AW120" s="4"/>
      <c r="AX120" s="10">
        <v>0.59199999999999997</v>
      </c>
      <c r="AY120" s="11">
        <v>6</v>
      </c>
      <c r="AZ120" s="11">
        <v>51668</v>
      </c>
      <c r="BA120" s="4"/>
      <c r="BB120" s="10">
        <v>0.64500000000000002</v>
      </c>
      <c r="BC120" s="11">
        <v>5</v>
      </c>
      <c r="BD120" s="11">
        <v>42030</v>
      </c>
      <c r="BE120" s="4"/>
      <c r="BF120" s="10">
        <v>0.75</v>
      </c>
      <c r="BG120" s="11">
        <v>6</v>
      </c>
      <c r="BH120" s="11">
        <v>45750</v>
      </c>
      <c r="BJ120" s="10">
        <v>0.66400000000000003</v>
      </c>
      <c r="BK120" s="11">
        <v>6</v>
      </c>
      <c r="BL120" s="11">
        <v>40170</v>
      </c>
    </row>
    <row r="121" spans="1:64" x14ac:dyDescent="0.2">
      <c r="A121" s="9" t="s">
        <v>30</v>
      </c>
      <c r="B121" s="10">
        <v>0.59899999999999998</v>
      </c>
      <c r="C121" s="10">
        <v>0.51800000000000002</v>
      </c>
      <c r="D121" s="10">
        <f t="shared" si="80"/>
        <v>8.0999999999999961E-2</v>
      </c>
      <c r="E121" s="11">
        <v>9</v>
      </c>
      <c r="F121" s="11">
        <v>10</v>
      </c>
      <c r="G121" s="11">
        <v>11928</v>
      </c>
      <c r="H121" s="11">
        <v>10963</v>
      </c>
      <c r="I121" s="12">
        <f>+(G121-H121)/H121*100</f>
        <v>8.8023351272461916</v>
      </c>
      <c r="J121" s="11">
        <v>19911</v>
      </c>
      <c r="K121" s="11">
        <v>21151</v>
      </c>
      <c r="L121" s="12">
        <f t="shared" si="81"/>
        <v>-5.862606968937639</v>
      </c>
      <c r="M121" s="12"/>
      <c r="N121" s="10">
        <v>0.51800000000000002</v>
      </c>
      <c r="O121" s="10">
        <v>0.58699999999999997</v>
      </c>
      <c r="P121" s="10">
        <f t="shared" si="82"/>
        <v>-6.899999999999995E-2</v>
      </c>
      <c r="Q121" s="11">
        <v>10</v>
      </c>
      <c r="R121" s="11">
        <v>9</v>
      </c>
      <c r="S121" s="11">
        <v>10963</v>
      </c>
      <c r="T121" s="11">
        <f>+W121*O121</f>
        <v>11974.8</v>
      </c>
      <c r="U121" s="12">
        <f>+(S121-T121)/T121*100</f>
        <v>-8.4494104285666509</v>
      </c>
      <c r="V121" s="11">
        <v>21151</v>
      </c>
      <c r="W121" s="11">
        <v>20400</v>
      </c>
      <c r="X121" s="12">
        <f t="shared" si="83"/>
        <v>3.6813725490196076</v>
      </c>
      <c r="Y121" s="9"/>
      <c r="Z121" s="10">
        <v>0.58699999999999997</v>
      </c>
      <c r="AA121" s="11">
        <v>9</v>
      </c>
      <c r="AB121" s="11">
        <v>20400</v>
      </c>
      <c r="AC121" s="4"/>
      <c r="AD121" s="10">
        <v>0.61799999999999999</v>
      </c>
      <c r="AE121" s="11">
        <v>9</v>
      </c>
      <c r="AF121" s="11">
        <v>20400</v>
      </c>
      <c r="AG121" s="4"/>
      <c r="AH121" s="10">
        <v>0.58099999999999996</v>
      </c>
      <c r="AI121" s="11">
        <v>9</v>
      </c>
      <c r="AJ121" s="11">
        <v>20489</v>
      </c>
      <c r="AK121" s="4"/>
      <c r="AL121" s="10">
        <v>0.56200000000000006</v>
      </c>
      <c r="AM121" s="11">
        <v>9</v>
      </c>
      <c r="AN121" s="11">
        <v>20489</v>
      </c>
      <c r="AO121" s="4"/>
      <c r="AP121" s="10">
        <v>0.70099999999999996</v>
      </c>
      <c r="AQ121" s="11">
        <v>9</v>
      </c>
      <c r="AR121" s="11">
        <v>22570</v>
      </c>
      <c r="AS121" s="4"/>
      <c r="AT121" s="10">
        <v>0.62</v>
      </c>
      <c r="AU121" s="11">
        <v>9</v>
      </c>
      <c r="AV121" s="11">
        <v>22697</v>
      </c>
      <c r="AW121" s="4"/>
      <c r="AX121" s="10">
        <v>0.56999999999999995</v>
      </c>
      <c r="AY121" s="11">
        <v>9</v>
      </c>
      <c r="AZ121" s="11">
        <v>22621</v>
      </c>
      <c r="BA121" s="4"/>
      <c r="BB121" s="10">
        <v>0.53800000000000003</v>
      </c>
      <c r="BC121" s="11">
        <v>7</v>
      </c>
      <c r="BD121" s="11">
        <v>19464</v>
      </c>
      <c r="BE121" s="4"/>
      <c r="BF121" s="10">
        <v>0.68500000000000005</v>
      </c>
      <c r="BG121" s="11">
        <v>11</v>
      </c>
      <c r="BH121" s="11">
        <v>26250</v>
      </c>
      <c r="BJ121" s="10">
        <v>0.77400000000000002</v>
      </c>
      <c r="BK121" s="11">
        <v>9</v>
      </c>
      <c r="BL121" s="11">
        <v>17990</v>
      </c>
    </row>
    <row r="122" spans="1:64" x14ac:dyDescent="0.2">
      <c r="A122" s="9" t="s">
        <v>31</v>
      </c>
      <c r="B122" s="10">
        <v>0.71599999999999997</v>
      </c>
      <c r="C122" s="10">
        <v>0.59399999999999997</v>
      </c>
      <c r="D122" s="10">
        <f t="shared" si="80"/>
        <v>0.122</v>
      </c>
      <c r="E122" s="11">
        <v>16</v>
      </c>
      <c r="F122" s="11">
        <v>17</v>
      </c>
      <c r="G122" s="11">
        <v>10656</v>
      </c>
      <c r="H122" s="11">
        <v>9041</v>
      </c>
      <c r="I122" s="12">
        <f>+(G122-H122)/H122*100</f>
        <v>17.863068244663204</v>
      </c>
      <c r="J122" s="11">
        <v>14878</v>
      </c>
      <c r="K122" s="11">
        <v>15802</v>
      </c>
      <c r="L122" s="12">
        <f t="shared" si="81"/>
        <v>-5.8473610935324638</v>
      </c>
      <c r="M122" s="12"/>
      <c r="N122" s="10">
        <v>0.59399999999999997</v>
      </c>
      <c r="O122" s="10">
        <v>0.68799999999999994</v>
      </c>
      <c r="P122" s="10">
        <f t="shared" si="82"/>
        <v>-9.3999999999999972E-2</v>
      </c>
      <c r="Q122" s="11">
        <v>17</v>
      </c>
      <c r="R122" s="11">
        <v>17</v>
      </c>
      <c r="S122" s="11">
        <v>9041</v>
      </c>
      <c r="T122" s="11">
        <f>+W122*O122</f>
        <v>10588.32</v>
      </c>
      <c r="U122" s="12">
        <f>+(S122-T122)/T122*100</f>
        <v>-14.613460870090814</v>
      </c>
      <c r="V122" s="11">
        <v>15802</v>
      </c>
      <c r="W122" s="11">
        <v>15390</v>
      </c>
      <c r="X122" s="12">
        <f t="shared" si="83"/>
        <v>2.6770630279402208</v>
      </c>
      <c r="Y122" s="9"/>
      <c r="Z122" s="10">
        <v>0.68799999999999994</v>
      </c>
      <c r="AA122" s="11">
        <v>17</v>
      </c>
      <c r="AB122" s="11">
        <v>15390</v>
      </c>
      <c r="AC122" s="4"/>
      <c r="AD122" s="10">
        <v>0.68600000000000005</v>
      </c>
      <c r="AE122" s="11">
        <v>18</v>
      </c>
      <c r="AF122" s="11">
        <v>15285</v>
      </c>
      <c r="AG122" s="4"/>
      <c r="AH122" s="10">
        <v>0.64500000000000002</v>
      </c>
      <c r="AI122" s="11">
        <v>16</v>
      </c>
      <c r="AJ122" s="11">
        <v>12714</v>
      </c>
      <c r="AK122" s="4"/>
      <c r="AL122" s="10">
        <v>0.57699999999999996</v>
      </c>
      <c r="AM122" s="11">
        <v>14</v>
      </c>
      <c r="AN122" s="11">
        <v>11629</v>
      </c>
      <c r="AO122" s="4"/>
      <c r="AP122" s="10">
        <v>0.60699999999999998</v>
      </c>
      <c r="AQ122" s="11">
        <v>13</v>
      </c>
      <c r="AR122" s="11">
        <v>14550</v>
      </c>
      <c r="AS122" s="4"/>
      <c r="AT122" s="10">
        <v>0.63800000000000001</v>
      </c>
      <c r="AU122" s="11">
        <v>13</v>
      </c>
      <c r="AV122" s="11">
        <v>14160</v>
      </c>
      <c r="AW122" s="4"/>
      <c r="AX122" s="10">
        <v>0.57299999999999995</v>
      </c>
      <c r="AY122" s="11">
        <v>15</v>
      </c>
      <c r="AZ122" s="11">
        <v>15270</v>
      </c>
      <c r="BA122" s="4"/>
      <c r="BB122" s="10">
        <v>0.56499999999999995</v>
      </c>
      <c r="BC122" s="11">
        <v>12</v>
      </c>
      <c r="BD122" s="11">
        <v>13254</v>
      </c>
      <c r="BE122" s="4"/>
      <c r="BF122" s="10">
        <v>0.70299999999999996</v>
      </c>
      <c r="BG122" s="11">
        <v>9</v>
      </c>
      <c r="BH122" s="11">
        <v>7500</v>
      </c>
      <c r="BJ122" s="10">
        <v>0.67500000000000004</v>
      </c>
      <c r="BK122" s="11">
        <v>10</v>
      </c>
      <c r="BL122" s="11">
        <v>7966</v>
      </c>
    </row>
    <row r="123" spans="1:64" x14ac:dyDescent="0.2">
      <c r="A123" s="9"/>
      <c r="B123" s="10"/>
      <c r="C123" s="10"/>
      <c r="D123" s="10"/>
      <c r="E123" s="11"/>
      <c r="F123" s="11"/>
      <c r="G123" s="11"/>
      <c r="H123" s="11"/>
      <c r="I123" s="12"/>
      <c r="J123" s="11"/>
      <c r="K123" s="11"/>
      <c r="L123" s="12"/>
      <c r="M123" s="12"/>
      <c r="N123" s="10"/>
      <c r="O123" s="10"/>
      <c r="P123" s="10"/>
      <c r="Q123" s="11"/>
      <c r="R123" s="11"/>
      <c r="S123" s="11"/>
      <c r="T123" s="11"/>
      <c r="U123" s="12"/>
      <c r="V123" s="11"/>
      <c r="W123" s="11"/>
      <c r="X123" s="12"/>
      <c r="Y123" s="9"/>
      <c r="Z123" s="10"/>
      <c r="AA123" s="11"/>
      <c r="AB123" s="11"/>
      <c r="AC123" s="4"/>
      <c r="AD123" s="10"/>
      <c r="AE123" s="11"/>
      <c r="AF123" s="11"/>
      <c r="AG123" s="4"/>
      <c r="AH123" s="10"/>
      <c r="AI123" s="11"/>
      <c r="AJ123" s="11"/>
      <c r="AK123" s="4"/>
      <c r="AL123" s="10"/>
      <c r="AM123" s="11"/>
      <c r="AN123" s="11"/>
      <c r="AO123" s="4"/>
      <c r="AP123" s="10"/>
      <c r="AQ123" s="11"/>
      <c r="AR123" s="11"/>
      <c r="AS123" s="4"/>
      <c r="AT123" s="10"/>
      <c r="AU123" s="11"/>
      <c r="AV123" s="11"/>
      <c r="AW123" s="4"/>
      <c r="AX123" s="10"/>
      <c r="AY123" s="11"/>
      <c r="AZ123" s="11"/>
      <c r="BA123" s="4"/>
      <c r="BB123" s="10"/>
      <c r="BC123" s="11"/>
      <c r="BD123" s="11"/>
      <c r="BE123" s="4"/>
      <c r="BF123" s="10"/>
      <c r="BG123" s="11"/>
      <c r="BH123" s="11"/>
      <c r="BJ123" s="10"/>
      <c r="BK123" s="11"/>
      <c r="BL123" s="11"/>
    </row>
    <row r="124" spans="1:64" x14ac:dyDescent="0.2">
      <c r="A124" s="9" t="s">
        <v>0</v>
      </c>
      <c r="B124" s="10">
        <v>0.72799999999999998</v>
      </c>
      <c r="C124" s="10">
        <v>0.64900000000000002</v>
      </c>
      <c r="D124" s="10">
        <f t="shared" ref="D124:D126" si="84">+B124-C124</f>
        <v>7.8999999999999959E-2</v>
      </c>
      <c r="E124" s="11">
        <v>7</v>
      </c>
      <c r="F124" s="11">
        <v>7</v>
      </c>
      <c r="G124" s="11">
        <v>10240</v>
      </c>
      <c r="H124" s="11">
        <v>8900</v>
      </c>
      <c r="I124" s="12">
        <f>+(G124-H124)/H124*100</f>
        <v>15.056179775280897</v>
      </c>
      <c r="J124" s="11">
        <v>14070</v>
      </c>
      <c r="K124" s="11">
        <v>13710</v>
      </c>
      <c r="L124" s="12">
        <f t="shared" ref="L124:L126" si="85">+(J124-K124)/K124*100</f>
        <v>2.6258205689277898</v>
      </c>
      <c r="M124" s="12"/>
      <c r="N124" s="10">
        <v>0.64900000000000002</v>
      </c>
      <c r="O124" s="10">
        <v>0.72299999999999998</v>
      </c>
      <c r="P124" s="10">
        <f t="shared" ref="P124:P126" si="86">+N124-O124</f>
        <v>-7.3999999999999955E-2</v>
      </c>
      <c r="Q124" s="11">
        <v>7</v>
      </c>
      <c r="R124" s="11">
        <v>7</v>
      </c>
      <c r="S124" s="11">
        <v>8900</v>
      </c>
      <c r="T124" s="11">
        <f>+W124*O124</f>
        <v>9912.33</v>
      </c>
      <c r="U124" s="12">
        <f>+(S124-T124)/T124*100</f>
        <v>-10.212835932621291</v>
      </c>
      <c r="V124" s="11">
        <v>13710</v>
      </c>
      <c r="W124" s="11">
        <v>13710</v>
      </c>
      <c r="X124" s="12">
        <f t="shared" ref="X124:X126" si="87">+(V124-W124)/W124*100</f>
        <v>0</v>
      </c>
      <c r="Y124" s="9"/>
      <c r="Z124" s="10">
        <v>0.72299999999999998</v>
      </c>
      <c r="AA124" s="11">
        <v>7</v>
      </c>
      <c r="AB124" s="11">
        <v>13710</v>
      </c>
      <c r="AC124" s="4"/>
      <c r="AD124" s="10">
        <v>0.71099999999999997</v>
      </c>
      <c r="AE124" s="11">
        <v>7</v>
      </c>
      <c r="AF124" s="11">
        <v>13710</v>
      </c>
      <c r="AG124" s="4"/>
      <c r="AH124" s="10">
        <v>0.69899999999999995</v>
      </c>
      <c r="AI124" s="11">
        <v>7</v>
      </c>
      <c r="AJ124" s="11">
        <v>13800</v>
      </c>
      <c r="AK124" s="4"/>
      <c r="AL124" s="10">
        <v>0.69399999999999995</v>
      </c>
      <c r="AM124" s="11">
        <v>7</v>
      </c>
      <c r="AN124" s="11">
        <v>13800</v>
      </c>
      <c r="AO124" s="4"/>
      <c r="AP124" s="10">
        <v>0.71799999999999997</v>
      </c>
      <c r="AQ124" s="11">
        <v>7</v>
      </c>
      <c r="AR124" s="11">
        <v>13812</v>
      </c>
      <c r="AS124" s="4"/>
      <c r="AT124" s="10">
        <v>0.70299999999999996</v>
      </c>
      <c r="AU124" s="11">
        <v>7</v>
      </c>
      <c r="AV124" s="11">
        <v>13967</v>
      </c>
      <c r="AW124" s="4"/>
      <c r="AX124" s="10">
        <v>0.57599999999999996</v>
      </c>
      <c r="AY124" s="11">
        <v>7</v>
      </c>
      <c r="AZ124" s="11">
        <v>14136</v>
      </c>
      <c r="BA124" s="4"/>
      <c r="BB124" s="10">
        <v>0.48399999999999999</v>
      </c>
      <c r="BC124" s="11">
        <v>6</v>
      </c>
      <c r="BD124" s="11">
        <v>12069</v>
      </c>
      <c r="BE124" s="4"/>
      <c r="BF124" s="10">
        <v>0.72799999999999998</v>
      </c>
      <c r="BG124" s="11">
        <v>7</v>
      </c>
      <c r="BH124" s="11">
        <v>13800</v>
      </c>
      <c r="BJ124" s="10">
        <v>0.81599999999999995</v>
      </c>
      <c r="BK124" s="11">
        <v>7</v>
      </c>
      <c r="BL124" s="11">
        <v>11886</v>
      </c>
    </row>
    <row r="125" spans="1:64" x14ac:dyDescent="0.2">
      <c r="A125" s="9" t="s">
        <v>32</v>
      </c>
      <c r="B125" s="10">
        <v>0.70899999999999996</v>
      </c>
      <c r="C125" s="10">
        <v>0.59499999999999997</v>
      </c>
      <c r="D125" s="10">
        <f t="shared" si="84"/>
        <v>0.11399999999999999</v>
      </c>
      <c r="E125" s="11">
        <v>19</v>
      </c>
      <c r="F125" s="11">
        <v>21</v>
      </c>
      <c r="G125" s="11">
        <v>45841</v>
      </c>
      <c r="H125" s="11">
        <v>38702</v>
      </c>
      <c r="I125" s="12">
        <f>+(G125-H125)/H125*100</f>
        <v>18.446075138235752</v>
      </c>
      <c r="J125" s="11">
        <v>2876</v>
      </c>
      <c r="K125" s="11">
        <v>65034</v>
      </c>
      <c r="L125" s="12">
        <f t="shared" si="85"/>
        <v>-95.577697819602065</v>
      </c>
      <c r="M125" s="12"/>
      <c r="N125" s="10">
        <v>0.59499999999999997</v>
      </c>
      <c r="O125" s="10">
        <v>0.54700000000000004</v>
      </c>
      <c r="P125" s="10">
        <f t="shared" si="86"/>
        <v>4.7999999999999932E-2</v>
      </c>
      <c r="Q125" s="11">
        <v>21</v>
      </c>
      <c r="R125" s="11">
        <v>21</v>
      </c>
      <c r="S125" s="11">
        <v>38702</v>
      </c>
      <c r="T125" s="11">
        <f>+W125*O125</f>
        <v>40286.550000000003</v>
      </c>
      <c r="U125" s="12">
        <f>+(S125-T125)/T125*100</f>
        <v>-3.933198548895358</v>
      </c>
      <c r="V125" s="11">
        <v>65034</v>
      </c>
      <c r="W125" s="11">
        <v>73650</v>
      </c>
      <c r="X125" s="12">
        <f t="shared" si="87"/>
        <v>-11.698574338085539</v>
      </c>
      <c r="Y125" s="9"/>
      <c r="Z125" s="10">
        <v>0.54700000000000004</v>
      </c>
      <c r="AA125" s="11">
        <v>21</v>
      </c>
      <c r="AB125" s="11">
        <v>73650</v>
      </c>
      <c r="AC125" s="4"/>
      <c r="AD125" s="10">
        <v>0.56999999999999995</v>
      </c>
      <c r="AE125" s="11">
        <v>22</v>
      </c>
      <c r="AF125" s="11">
        <v>74760</v>
      </c>
      <c r="AG125" s="4"/>
      <c r="AH125" s="10">
        <v>0.54100000000000004</v>
      </c>
      <c r="AI125" s="11">
        <v>20</v>
      </c>
      <c r="AJ125" s="11">
        <v>74303</v>
      </c>
      <c r="AK125" s="4"/>
      <c r="AL125" s="10">
        <v>0.60399999999999998</v>
      </c>
      <c r="AM125" s="11">
        <v>20</v>
      </c>
      <c r="AN125" s="11">
        <v>74238</v>
      </c>
      <c r="AO125" s="4"/>
      <c r="AP125" s="10">
        <v>0.63100000000000001</v>
      </c>
      <c r="AQ125" s="11">
        <v>20</v>
      </c>
      <c r="AR125" s="11">
        <v>74218</v>
      </c>
      <c r="AS125" s="4"/>
      <c r="AT125" s="10">
        <v>0.59699999999999998</v>
      </c>
      <c r="AU125" s="11">
        <v>19</v>
      </c>
      <c r="AV125" s="11">
        <v>73830</v>
      </c>
      <c r="AW125" s="4"/>
      <c r="AX125" s="10">
        <v>0.58699999999999997</v>
      </c>
      <c r="AY125" s="11">
        <v>21</v>
      </c>
      <c r="AZ125" s="11">
        <v>77562</v>
      </c>
      <c r="BA125" s="4"/>
      <c r="BB125" s="10">
        <v>0.626</v>
      </c>
      <c r="BC125" s="11">
        <v>16</v>
      </c>
      <c r="BD125" s="11">
        <v>60879</v>
      </c>
      <c r="BE125" s="4"/>
      <c r="BF125" s="10">
        <v>0.72399999999999998</v>
      </c>
      <c r="BG125" s="11">
        <v>17</v>
      </c>
      <c r="BH125" s="11">
        <v>63900</v>
      </c>
      <c r="BJ125" s="10">
        <v>0.66600000000000004</v>
      </c>
      <c r="BK125" s="11">
        <v>16</v>
      </c>
      <c r="BL125" s="11">
        <v>53460</v>
      </c>
    </row>
    <row r="126" spans="1:64" x14ac:dyDescent="0.2">
      <c r="A126" s="9" t="s">
        <v>1</v>
      </c>
      <c r="B126" s="10">
        <v>0.52700000000000002</v>
      </c>
      <c r="C126" s="10">
        <v>0.496</v>
      </c>
      <c r="D126" s="10">
        <f t="shared" si="84"/>
        <v>3.1000000000000028E-2</v>
      </c>
      <c r="E126" s="11">
        <v>5</v>
      </c>
      <c r="F126" s="11">
        <v>5</v>
      </c>
      <c r="G126" s="11">
        <v>2876</v>
      </c>
      <c r="H126" s="11">
        <v>2754</v>
      </c>
      <c r="I126" s="12">
        <f>+(G126-H126)/H126*100</f>
        <v>4.4299201161946256</v>
      </c>
      <c r="J126" s="11">
        <v>5454</v>
      </c>
      <c r="K126" s="11">
        <v>5549</v>
      </c>
      <c r="L126" s="12">
        <f t="shared" si="85"/>
        <v>-1.712020183816904</v>
      </c>
      <c r="M126" s="12"/>
      <c r="N126" s="10">
        <v>0.496</v>
      </c>
      <c r="O126" s="10">
        <v>0.65400000000000003</v>
      </c>
      <c r="P126" s="10">
        <f t="shared" si="86"/>
        <v>-0.15800000000000003</v>
      </c>
      <c r="Q126" s="11">
        <v>5</v>
      </c>
      <c r="R126" s="11">
        <v>5</v>
      </c>
      <c r="S126" s="11">
        <v>2754</v>
      </c>
      <c r="T126" s="11">
        <f>+W126*O126</f>
        <v>3629.7000000000003</v>
      </c>
      <c r="U126" s="12">
        <f>+(S126-T126)/T126*100</f>
        <v>-24.125960823208537</v>
      </c>
      <c r="V126" s="11">
        <v>5549</v>
      </c>
      <c r="W126" s="11">
        <v>5550</v>
      </c>
      <c r="X126" s="12">
        <f t="shared" si="87"/>
        <v>-1.8018018018018018E-2</v>
      </c>
      <c r="Y126" s="9"/>
      <c r="Z126" s="10">
        <v>0.65400000000000003</v>
      </c>
      <c r="AA126" s="11">
        <v>5</v>
      </c>
      <c r="AB126" s="11">
        <v>5550</v>
      </c>
      <c r="AC126" s="4"/>
      <c r="AD126" s="10">
        <v>0.63700000000000001</v>
      </c>
      <c r="AE126" s="11">
        <v>5</v>
      </c>
      <c r="AF126" s="11">
        <v>4425</v>
      </c>
      <c r="AG126" s="4"/>
      <c r="AH126" s="10">
        <v>0.54300000000000004</v>
      </c>
      <c r="AI126" s="11">
        <v>5</v>
      </c>
      <c r="AJ126" s="11">
        <v>3300</v>
      </c>
      <c r="AK126" s="4"/>
      <c r="AL126" s="10">
        <v>0.32600000000000001</v>
      </c>
      <c r="AM126" s="11">
        <v>3</v>
      </c>
      <c r="AN126" s="11">
        <v>2220</v>
      </c>
      <c r="AO126" s="4"/>
      <c r="AP126" s="10">
        <v>0.30099999999999999</v>
      </c>
      <c r="AQ126" s="11">
        <v>2</v>
      </c>
      <c r="AR126" s="11">
        <v>1800</v>
      </c>
      <c r="AS126" s="4"/>
      <c r="AT126" s="10">
        <v>0.40799999999999997</v>
      </c>
      <c r="AU126" s="11">
        <v>2</v>
      </c>
      <c r="AV126" s="11">
        <v>1890</v>
      </c>
      <c r="AW126" s="4"/>
      <c r="AX126" s="10">
        <v>0.55500000000000005</v>
      </c>
      <c r="AY126" s="11">
        <v>2</v>
      </c>
      <c r="AZ126" s="11">
        <v>1860</v>
      </c>
      <c r="BA126" s="4"/>
      <c r="BB126" s="10">
        <v>0.626</v>
      </c>
      <c r="BC126" s="11">
        <v>2</v>
      </c>
      <c r="BD126" s="11">
        <v>1800</v>
      </c>
      <c r="BE126" s="4"/>
      <c r="BF126" s="10">
        <v>0.70199999999999996</v>
      </c>
      <c r="BG126" s="11">
        <v>2</v>
      </c>
      <c r="BH126" s="11">
        <v>1800</v>
      </c>
      <c r="BJ126" s="10">
        <v>0.88100000000000001</v>
      </c>
      <c r="BK126" s="11">
        <v>2</v>
      </c>
      <c r="BL126" s="11">
        <v>780</v>
      </c>
    </row>
    <row r="127" spans="1:64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64" x14ac:dyDescent="0.2">
      <c r="A128" s="4"/>
      <c r="B128" s="17">
        <v>43160</v>
      </c>
      <c r="C128" s="17"/>
      <c r="D128" s="17"/>
      <c r="E128" s="17"/>
      <c r="F128" s="17"/>
      <c r="G128" s="17"/>
      <c r="H128" s="17"/>
      <c r="I128" s="17"/>
      <c r="J128" s="17"/>
      <c r="K128" s="6"/>
      <c r="L128" s="6"/>
      <c r="M128" s="6"/>
      <c r="N128" s="17" t="s">
        <v>153</v>
      </c>
      <c r="O128" s="17"/>
      <c r="P128" s="17"/>
      <c r="Q128" s="17"/>
      <c r="R128" s="17"/>
      <c r="S128" s="17"/>
      <c r="T128" s="17"/>
      <c r="U128" s="17"/>
      <c r="V128" s="17"/>
      <c r="W128" s="6"/>
      <c r="X128" s="6"/>
      <c r="Y128" s="4"/>
      <c r="Z128" s="17" t="s">
        <v>154</v>
      </c>
      <c r="AA128" s="5"/>
      <c r="AB128" s="5"/>
      <c r="AC128" s="4"/>
      <c r="AD128" s="17" t="s">
        <v>155</v>
      </c>
      <c r="AE128" s="5"/>
      <c r="AF128" s="5"/>
      <c r="AG128" s="4"/>
      <c r="AH128" s="17" t="s">
        <v>156</v>
      </c>
      <c r="AI128" s="5"/>
      <c r="AJ128" s="5"/>
      <c r="AK128" s="4"/>
      <c r="AL128" s="17" t="s">
        <v>157</v>
      </c>
      <c r="AM128" s="5"/>
      <c r="AN128" s="5"/>
      <c r="AO128" s="4"/>
      <c r="AP128" s="17" t="s">
        <v>158</v>
      </c>
      <c r="AQ128" s="5"/>
      <c r="AR128" s="5"/>
      <c r="AS128" s="4"/>
      <c r="AT128" s="17" t="s">
        <v>159</v>
      </c>
      <c r="AU128" s="5"/>
      <c r="AV128" s="5"/>
      <c r="AW128" s="4"/>
      <c r="AX128" s="17" t="s">
        <v>160</v>
      </c>
      <c r="AY128" s="5"/>
      <c r="AZ128" s="5"/>
      <c r="BA128" s="4"/>
      <c r="BB128" s="17" t="s">
        <v>161</v>
      </c>
      <c r="BC128" s="5"/>
      <c r="BD128" s="5"/>
      <c r="BE128" s="4"/>
      <c r="BF128" s="17" t="s">
        <v>162</v>
      </c>
      <c r="BG128" s="5"/>
      <c r="BH128" s="5"/>
      <c r="BI128" s="4"/>
      <c r="BJ128" s="6"/>
      <c r="BK128" s="6" t="s">
        <v>163</v>
      </c>
      <c r="BL128" s="6"/>
    </row>
    <row r="129" spans="1:64" ht="45" x14ac:dyDescent="0.2">
      <c r="A129" s="4"/>
      <c r="B129" s="7" t="s">
        <v>15</v>
      </c>
      <c r="C129" s="7" t="s">
        <v>16</v>
      </c>
      <c r="D129" s="8" t="s">
        <v>17</v>
      </c>
      <c r="E129" s="8" t="s">
        <v>18</v>
      </c>
      <c r="F129" s="8" t="s">
        <v>19</v>
      </c>
      <c r="G129" s="8" t="s">
        <v>20</v>
      </c>
      <c r="H129" s="8" t="s">
        <v>21</v>
      </c>
      <c r="I129" s="8" t="s">
        <v>22</v>
      </c>
      <c r="J129" s="8" t="s">
        <v>23</v>
      </c>
      <c r="K129" s="8" t="s">
        <v>23</v>
      </c>
      <c r="L129" s="8" t="s">
        <v>22</v>
      </c>
      <c r="M129" s="8"/>
      <c r="N129" s="7" t="s">
        <v>15</v>
      </c>
      <c r="O129" s="7" t="s">
        <v>16</v>
      </c>
      <c r="P129" s="8" t="s">
        <v>17</v>
      </c>
      <c r="Q129" s="8" t="s">
        <v>18</v>
      </c>
      <c r="R129" s="8" t="s">
        <v>19</v>
      </c>
      <c r="S129" s="8" t="s">
        <v>20</v>
      </c>
      <c r="T129" s="8" t="s">
        <v>21</v>
      </c>
      <c r="U129" s="8" t="s">
        <v>22</v>
      </c>
      <c r="V129" s="8" t="s">
        <v>23</v>
      </c>
      <c r="W129" s="8" t="s">
        <v>25</v>
      </c>
      <c r="X129" s="8" t="s">
        <v>22</v>
      </c>
      <c r="Y129" s="4"/>
      <c r="Z129" s="7" t="s">
        <v>2</v>
      </c>
      <c r="AA129" s="8" t="s">
        <v>26</v>
      </c>
      <c r="AB129" s="8" t="s">
        <v>27</v>
      </c>
      <c r="AC129" s="4"/>
      <c r="AD129" s="7" t="s">
        <v>2</v>
      </c>
      <c r="AE129" s="8" t="s">
        <v>26</v>
      </c>
      <c r="AF129" s="8" t="s">
        <v>27</v>
      </c>
      <c r="AG129" s="4"/>
      <c r="AH129" s="7" t="s">
        <v>2</v>
      </c>
      <c r="AI129" s="8" t="s">
        <v>26</v>
      </c>
      <c r="AJ129" s="8" t="s">
        <v>27</v>
      </c>
      <c r="AK129" s="4"/>
      <c r="AL129" s="7" t="s">
        <v>2</v>
      </c>
      <c r="AM129" s="8" t="s">
        <v>26</v>
      </c>
      <c r="AN129" s="8" t="s">
        <v>27</v>
      </c>
      <c r="AO129" s="4"/>
      <c r="AP129" s="7" t="s">
        <v>2</v>
      </c>
      <c r="AQ129" s="8" t="s">
        <v>26</v>
      </c>
      <c r="AR129" s="8" t="s">
        <v>27</v>
      </c>
      <c r="AS129" s="4"/>
      <c r="AT129" s="7" t="s">
        <v>2</v>
      </c>
      <c r="AU129" s="8" t="s">
        <v>26</v>
      </c>
      <c r="AV129" s="8" t="s">
        <v>27</v>
      </c>
      <c r="AW129" s="4"/>
      <c r="AX129" s="7" t="s">
        <v>2</v>
      </c>
      <c r="AY129" s="8" t="s">
        <v>26</v>
      </c>
      <c r="AZ129" s="8" t="s">
        <v>27</v>
      </c>
      <c r="BA129" s="4"/>
      <c r="BB129" s="7" t="s">
        <v>2</v>
      </c>
      <c r="BC129" s="8" t="s">
        <v>26</v>
      </c>
      <c r="BD129" s="8" t="s">
        <v>27</v>
      </c>
      <c r="BE129" s="4"/>
      <c r="BF129" s="7" t="s">
        <v>2</v>
      </c>
      <c r="BG129" s="8" t="s">
        <v>26</v>
      </c>
      <c r="BH129" s="8" t="s">
        <v>27</v>
      </c>
      <c r="BI129" s="4"/>
      <c r="BJ129" s="7" t="s">
        <v>2</v>
      </c>
      <c r="BK129" s="8" t="s">
        <v>26</v>
      </c>
      <c r="BL129" s="8" t="s">
        <v>27</v>
      </c>
    </row>
    <row r="130" spans="1:64" x14ac:dyDescent="0.2">
      <c r="A130" s="9" t="s">
        <v>28</v>
      </c>
      <c r="B130" s="10">
        <v>0.752</v>
      </c>
      <c r="C130" s="10">
        <v>0.71899999999999997</v>
      </c>
      <c r="D130" s="10">
        <f>+B130-C130</f>
        <v>3.3000000000000029E-2</v>
      </c>
      <c r="E130" s="11">
        <v>32</v>
      </c>
      <c r="F130" s="11">
        <v>34</v>
      </c>
      <c r="G130" s="11">
        <v>64112</v>
      </c>
      <c r="H130" s="11">
        <v>68536</v>
      </c>
      <c r="I130" s="12">
        <f>+(G130-H130)/H130*100</f>
        <v>-6.4550017509046338</v>
      </c>
      <c r="J130" s="11">
        <v>85292</v>
      </c>
      <c r="K130" s="11">
        <v>95361</v>
      </c>
      <c r="L130" s="12">
        <f>+(J130-K130)/K130*100</f>
        <v>-10.55882383783727</v>
      </c>
      <c r="M130" s="12"/>
      <c r="N130" s="10">
        <v>0.71899999999999997</v>
      </c>
      <c r="O130" s="10">
        <v>0.70299999999999996</v>
      </c>
      <c r="P130" s="10">
        <f>+N130-O130</f>
        <v>1.6000000000000014E-2</v>
      </c>
      <c r="Q130" s="11">
        <v>34</v>
      </c>
      <c r="R130" s="11">
        <v>33</v>
      </c>
      <c r="S130" s="11">
        <v>68536</v>
      </c>
      <c r="T130" s="11">
        <f>+W130*O130</f>
        <v>66942.471999999994</v>
      </c>
      <c r="U130" s="12">
        <f>+(S130-T130)/T130*100</f>
        <v>2.3804439130960175</v>
      </c>
      <c r="V130" s="11">
        <v>95361</v>
      </c>
      <c r="W130" s="11">
        <v>95224</v>
      </c>
      <c r="X130" s="12">
        <f>+(V130-W130)/W130*100</f>
        <v>0.14387129295135681</v>
      </c>
      <c r="Y130" s="9"/>
      <c r="Z130" s="10">
        <v>0.70299999999999996</v>
      </c>
      <c r="AA130" s="11">
        <v>33</v>
      </c>
      <c r="AB130" s="11">
        <v>95224</v>
      </c>
      <c r="AC130" s="4"/>
      <c r="AD130" s="10">
        <v>0.63900000000000001</v>
      </c>
      <c r="AE130" s="11">
        <v>34</v>
      </c>
      <c r="AF130" s="11">
        <v>96193</v>
      </c>
      <c r="AG130" s="4"/>
      <c r="AH130" s="10">
        <v>0.72699999999999998</v>
      </c>
      <c r="AI130" s="11">
        <v>32</v>
      </c>
      <c r="AJ130" s="11">
        <v>93877</v>
      </c>
      <c r="AK130" s="4"/>
      <c r="AL130" s="10">
        <v>0.71199999999999997</v>
      </c>
      <c r="AM130" s="11">
        <v>30</v>
      </c>
      <c r="AN130" s="11">
        <v>93270</v>
      </c>
      <c r="AO130" s="4"/>
      <c r="AP130" s="10">
        <v>0.68600000000000005</v>
      </c>
      <c r="AQ130" s="11">
        <v>28</v>
      </c>
      <c r="AR130" s="11">
        <v>92407</v>
      </c>
      <c r="AS130" s="4"/>
      <c r="AT130" s="10">
        <v>0.78500000000000003</v>
      </c>
      <c r="AU130" s="11">
        <v>29</v>
      </c>
      <c r="AV130" s="11">
        <v>92845</v>
      </c>
      <c r="AW130" s="4"/>
      <c r="AX130" s="10">
        <v>0.65</v>
      </c>
      <c r="AY130" s="11">
        <v>30</v>
      </c>
      <c r="AZ130" s="11">
        <v>93558</v>
      </c>
      <c r="BA130" s="4"/>
      <c r="BB130" s="10">
        <v>0.69299999999999995</v>
      </c>
      <c r="BC130" s="11">
        <v>26</v>
      </c>
      <c r="BD130" s="11">
        <v>82646</v>
      </c>
      <c r="BE130" s="4"/>
      <c r="BF130" s="10">
        <v>0.72699999999999998</v>
      </c>
      <c r="BG130" s="11">
        <v>26</v>
      </c>
      <c r="BH130" s="11">
        <v>82646</v>
      </c>
      <c r="BI130" s="4"/>
      <c r="BJ130" s="10">
        <v>0.746</v>
      </c>
      <c r="BK130" s="11">
        <v>25</v>
      </c>
      <c r="BL130" s="11">
        <v>67859</v>
      </c>
    </row>
    <row r="131" spans="1:64" x14ac:dyDescent="0.2">
      <c r="A131" s="9"/>
      <c r="B131" s="10"/>
      <c r="C131" s="10"/>
      <c r="D131" s="10"/>
      <c r="E131" s="10"/>
      <c r="F131" s="10"/>
      <c r="G131" s="10"/>
      <c r="H131" s="10"/>
      <c r="I131" s="12"/>
      <c r="J131" s="11"/>
      <c r="K131" s="11"/>
      <c r="L131" s="12"/>
      <c r="M131" s="12"/>
      <c r="N131" s="10"/>
      <c r="O131" s="10"/>
      <c r="P131" s="10"/>
      <c r="Q131" s="10"/>
      <c r="R131" s="10"/>
      <c r="S131" s="10"/>
      <c r="T131" s="10"/>
      <c r="U131" s="12"/>
      <c r="V131" s="11"/>
      <c r="W131" s="11"/>
      <c r="X131" s="12"/>
      <c r="Y131" s="9"/>
      <c r="Z131" s="10"/>
      <c r="AA131" s="10"/>
      <c r="AB131" s="11"/>
      <c r="AC131" s="4"/>
      <c r="AD131" s="10"/>
      <c r="AE131" s="10"/>
      <c r="AF131" s="11"/>
      <c r="AG131" s="4"/>
      <c r="AH131" s="10"/>
      <c r="AI131" s="10"/>
      <c r="AJ131" s="11"/>
      <c r="AK131" s="4"/>
      <c r="AL131" s="10"/>
      <c r="AM131" s="10"/>
      <c r="AN131" s="11"/>
      <c r="AO131" s="4"/>
      <c r="AP131" s="10"/>
      <c r="AQ131" s="10"/>
      <c r="AR131" s="11"/>
      <c r="AS131" s="4"/>
      <c r="AT131" s="10"/>
      <c r="AU131" s="10"/>
      <c r="AV131" s="11"/>
      <c r="AW131" s="4"/>
      <c r="AX131" s="10"/>
      <c r="AY131" s="11"/>
      <c r="AZ131" s="11"/>
      <c r="BA131" s="4"/>
      <c r="BB131" s="10"/>
      <c r="BC131" s="11"/>
      <c r="BD131" s="11"/>
      <c r="BE131" s="4"/>
      <c r="BF131" s="10"/>
      <c r="BG131" s="11"/>
      <c r="BH131" s="11"/>
      <c r="BI131" s="4"/>
      <c r="BJ131" s="10"/>
      <c r="BK131" s="14"/>
      <c r="BL131" s="11"/>
    </row>
    <row r="132" spans="1:64" x14ac:dyDescent="0.2">
      <c r="A132" s="9" t="s">
        <v>29</v>
      </c>
      <c r="B132" s="10">
        <v>0.77700000000000002</v>
      </c>
      <c r="C132" s="10">
        <v>0.75600000000000001</v>
      </c>
      <c r="D132" s="10">
        <f t="shared" ref="D132:D134" si="88">+B132-C132</f>
        <v>2.1000000000000019E-2</v>
      </c>
      <c r="E132" s="11">
        <v>6</v>
      </c>
      <c r="F132" s="11">
        <v>7</v>
      </c>
      <c r="G132" s="11">
        <v>39155</v>
      </c>
      <c r="H132" s="11">
        <v>43669</v>
      </c>
      <c r="I132" s="12">
        <f>+(G132-H132)/H132*100</f>
        <v>-10.336852229270193</v>
      </c>
      <c r="J132" s="11">
        <v>50406</v>
      </c>
      <c r="K132" s="11">
        <v>57753</v>
      </c>
      <c r="L132" s="12">
        <f t="shared" ref="L132:L134" si="89">+(J132-K132)/K132*100</f>
        <v>-12.721417069243158</v>
      </c>
      <c r="M132" s="12"/>
      <c r="N132" s="10">
        <v>0.75600000000000001</v>
      </c>
      <c r="O132" s="10">
        <v>0.70099999999999996</v>
      </c>
      <c r="P132" s="10">
        <f t="shared" ref="P132:P134" si="90">+N132-O132</f>
        <v>5.5000000000000049E-2</v>
      </c>
      <c r="Q132" s="11">
        <v>7</v>
      </c>
      <c r="R132" s="11">
        <v>7</v>
      </c>
      <c r="S132" s="11">
        <v>43669</v>
      </c>
      <c r="T132" s="11">
        <f>+W132*O132</f>
        <v>40919.472999999998</v>
      </c>
      <c r="U132" s="12">
        <f>+(S132-T132)/T132*100</f>
        <v>6.7193607307699246</v>
      </c>
      <c r="V132" s="11">
        <v>57753</v>
      </c>
      <c r="W132" s="11">
        <v>58373</v>
      </c>
      <c r="X132" s="12">
        <f t="shared" ref="X132:X134" si="91">+(V132-W132)/W132*100</f>
        <v>-1.0621348911311737</v>
      </c>
      <c r="Y132" s="9"/>
      <c r="Z132" s="10">
        <v>0.70099999999999996</v>
      </c>
      <c r="AA132" s="11">
        <v>7</v>
      </c>
      <c r="AB132" s="11">
        <v>58373</v>
      </c>
      <c r="AC132" s="4"/>
      <c r="AD132" s="10">
        <v>0.61</v>
      </c>
      <c r="AE132" s="11">
        <v>7</v>
      </c>
      <c r="AF132" s="11">
        <v>59365</v>
      </c>
      <c r="AG132" s="4"/>
      <c r="AH132" s="10">
        <v>0.70699999999999996</v>
      </c>
      <c r="AI132" s="11">
        <v>7</v>
      </c>
      <c r="AJ132" s="11">
        <v>59510</v>
      </c>
      <c r="AK132" s="4"/>
      <c r="AL132" s="10">
        <v>0.71899999999999997</v>
      </c>
      <c r="AM132" s="11">
        <v>7</v>
      </c>
      <c r="AN132" s="11">
        <v>60081</v>
      </c>
      <c r="AO132" s="4"/>
      <c r="AP132" s="10">
        <v>0.68100000000000005</v>
      </c>
      <c r="AQ132" s="11">
        <v>7</v>
      </c>
      <c r="AR132" s="11">
        <v>54467</v>
      </c>
      <c r="AS132" s="4"/>
      <c r="AT132" s="10">
        <v>0.83599999999999997</v>
      </c>
      <c r="AU132" s="11">
        <v>6</v>
      </c>
      <c r="AV132" s="11">
        <v>54684</v>
      </c>
      <c r="AW132" s="4"/>
      <c r="AX132" s="10">
        <v>0.65400000000000003</v>
      </c>
      <c r="AY132" s="11">
        <v>6</v>
      </c>
      <c r="AZ132" s="11">
        <v>54684</v>
      </c>
      <c r="BA132" s="4"/>
      <c r="BB132" s="10">
        <v>0.72599999999999998</v>
      </c>
      <c r="BC132" s="11">
        <v>6</v>
      </c>
      <c r="BD132" s="11">
        <v>47709</v>
      </c>
      <c r="BE132" s="4"/>
      <c r="BF132" s="10">
        <v>0.746</v>
      </c>
      <c r="BG132" s="11">
        <v>6</v>
      </c>
      <c r="BH132" s="11">
        <v>47709</v>
      </c>
      <c r="BI132" s="4"/>
      <c r="BJ132" s="10">
        <v>0.72</v>
      </c>
      <c r="BK132" s="11">
        <v>6</v>
      </c>
      <c r="BL132" s="11">
        <v>41323</v>
      </c>
    </row>
    <row r="133" spans="1:64" x14ac:dyDescent="0.2">
      <c r="A133" s="9" t="s">
        <v>30</v>
      </c>
      <c r="B133" s="10">
        <v>0.70899999999999996</v>
      </c>
      <c r="C133" s="10">
        <v>0.60699999999999998</v>
      </c>
      <c r="D133" s="10">
        <f t="shared" si="88"/>
        <v>0.10199999999999998</v>
      </c>
      <c r="E133" s="11">
        <v>9</v>
      </c>
      <c r="F133" s="11">
        <v>10</v>
      </c>
      <c r="G133" s="11">
        <v>14184</v>
      </c>
      <c r="H133" s="11">
        <v>13243</v>
      </c>
      <c r="I133" s="12">
        <f>+(G133-H133)/H133*100</f>
        <v>7.1056407158498827</v>
      </c>
      <c r="J133" s="11">
        <v>20008</v>
      </c>
      <c r="K133" s="11">
        <v>21806</v>
      </c>
      <c r="L133" s="12">
        <f t="shared" si="89"/>
        <v>-8.245437035678254</v>
      </c>
      <c r="M133" s="12"/>
      <c r="N133" s="10">
        <v>0.60699999999999998</v>
      </c>
      <c r="O133" s="10">
        <v>0.65500000000000003</v>
      </c>
      <c r="P133" s="10">
        <f t="shared" si="90"/>
        <v>-4.8000000000000043E-2</v>
      </c>
      <c r="Q133" s="11">
        <v>10</v>
      </c>
      <c r="R133" s="11">
        <v>9</v>
      </c>
      <c r="S133" s="11">
        <v>13243</v>
      </c>
      <c r="T133" s="11">
        <f>+W133*O133</f>
        <v>13807.400000000001</v>
      </c>
      <c r="U133" s="12">
        <f>+(S133-T133)/T133*100</f>
        <v>-4.0876631371583452</v>
      </c>
      <c r="V133" s="11">
        <v>21806</v>
      </c>
      <c r="W133" s="11">
        <v>21080</v>
      </c>
      <c r="X133" s="12">
        <f t="shared" si="91"/>
        <v>3.4440227703984818</v>
      </c>
      <c r="Y133" s="9"/>
      <c r="Z133" s="10">
        <v>0.65500000000000003</v>
      </c>
      <c r="AA133" s="11">
        <v>9</v>
      </c>
      <c r="AB133" s="11">
        <v>21080</v>
      </c>
      <c r="AC133" s="4"/>
      <c r="AD133" s="10">
        <v>0.65900000000000003</v>
      </c>
      <c r="AE133" s="11">
        <v>9</v>
      </c>
      <c r="AF133" s="11">
        <v>21080</v>
      </c>
      <c r="AG133" s="4"/>
      <c r="AH133" s="10">
        <v>0.77800000000000002</v>
      </c>
      <c r="AI133" s="11">
        <v>9</v>
      </c>
      <c r="AJ133" s="11">
        <v>21172</v>
      </c>
      <c r="AK133" s="4"/>
      <c r="AL133" s="10">
        <v>0.71099999999999997</v>
      </c>
      <c r="AM133" s="11">
        <v>9</v>
      </c>
      <c r="AN133" s="11">
        <v>21172</v>
      </c>
      <c r="AO133" s="4"/>
      <c r="AP133" s="10">
        <v>0.72099999999999997</v>
      </c>
      <c r="AQ133" s="11">
        <v>9</v>
      </c>
      <c r="AR133" s="11">
        <v>23308</v>
      </c>
      <c r="AS133" s="4"/>
      <c r="AT133" s="10">
        <v>0.749</v>
      </c>
      <c r="AU133" s="11">
        <v>9</v>
      </c>
      <c r="AV133" s="11">
        <v>23281</v>
      </c>
      <c r="AW133" s="4"/>
      <c r="AX133" s="10">
        <v>0.65400000000000003</v>
      </c>
      <c r="AY133" s="11">
        <v>9</v>
      </c>
      <c r="AZ133" s="11">
        <v>23064</v>
      </c>
      <c r="BA133" s="4"/>
      <c r="BB133" s="10">
        <v>0.65500000000000003</v>
      </c>
      <c r="BC133" s="11">
        <v>7</v>
      </c>
      <c r="BD133" s="11">
        <v>27125</v>
      </c>
      <c r="BE133" s="4"/>
      <c r="BF133" s="10">
        <v>0.73299999999999998</v>
      </c>
      <c r="BG133" s="11">
        <v>11</v>
      </c>
      <c r="BH133" s="11">
        <v>27125</v>
      </c>
      <c r="BI133" s="4"/>
      <c r="BJ133" s="10">
        <v>0.81399999999999995</v>
      </c>
      <c r="BK133" s="11">
        <v>9</v>
      </c>
      <c r="BL133" s="11">
        <v>18569</v>
      </c>
    </row>
    <row r="134" spans="1:64" x14ac:dyDescent="0.2">
      <c r="A134" s="9" t="s">
        <v>31</v>
      </c>
      <c r="B134" s="10">
        <v>0.72399999999999998</v>
      </c>
      <c r="C134" s="10">
        <v>0.73599999999999999</v>
      </c>
      <c r="D134" s="10">
        <f t="shared" si="88"/>
        <v>-1.2000000000000011E-2</v>
      </c>
      <c r="E134" s="11">
        <v>17</v>
      </c>
      <c r="F134" s="11">
        <v>17</v>
      </c>
      <c r="G134" s="11">
        <v>10772</v>
      </c>
      <c r="H134" s="11">
        <v>11623</v>
      </c>
      <c r="I134" s="12">
        <f>+(G134-H134)/H134*100</f>
        <v>-7.3216897530757983</v>
      </c>
      <c r="J134" s="11">
        <v>14878</v>
      </c>
      <c r="K134" s="11">
        <v>15802</v>
      </c>
      <c r="L134" s="12">
        <f t="shared" si="89"/>
        <v>-5.8473610935324638</v>
      </c>
      <c r="M134" s="12"/>
      <c r="N134" s="10">
        <v>0.73599999999999999</v>
      </c>
      <c r="O134" s="10">
        <v>0.77700000000000002</v>
      </c>
      <c r="P134" s="10">
        <f t="shared" si="90"/>
        <v>-4.1000000000000036E-2</v>
      </c>
      <c r="Q134" s="11">
        <v>17</v>
      </c>
      <c r="R134" s="11">
        <v>17</v>
      </c>
      <c r="S134" s="11">
        <v>11623</v>
      </c>
      <c r="T134" s="11">
        <f>+W134*O134</f>
        <v>12254.067000000001</v>
      </c>
      <c r="U134" s="12">
        <f>+(S134-T134)/T134*100</f>
        <v>-5.1498575942175027</v>
      </c>
      <c r="V134" s="11">
        <v>15802</v>
      </c>
      <c r="W134" s="11">
        <v>15771</v>
      </c>
      <c r="X134" s="12">
        <f t="shared" si="91"/>
        <v>0.19656331240885169</v>
      </c>
      <c r="Y134" s="9"/>
      <c r="Z134" s="10">
        <v>0.77700000000000002</v>
      </c>
      <c r="AA134" s="11">
        <v>17</v>
      </c>
      <c r="AB134" s="11">
        <v>15771</v>
      </c>
      <c r="AC134" s="4"/>
      <c r="AD134" s="10">
        <v>0.72299999999999998</v>
      </c>
      <c r="AE134" s="11">
        <v>18</v>
      </c>
      <c r="AF134" s="11">
        <v>15748</v>
      </c>
      <c r="AG134" s="4"/>
      <c r="AH134" s="10">
        <v>0.73799999999999999</v>
      </c>
      <c r="AI134" s="11">
        <v>16</v>
      </c>
      <c r="AJ134" s="11">
        <v>13195</v>
      </c>
      <c r="AK134" s="4"/>
      <c r="AL134" s="10">
        <v>0.67800000000000005</v>
      </c>
      <c r="AM134" s="11">
        <v>14</v>
      </c>
      <c r="AN134" s="11">
        <v>12017</v>
      </c>
      <c r="AO134" s="4"/>
      <c r="AP134" s="10">
        <v>0.64800000000000002</v>
      </c>
      <c r="AQ134" s="11">
        <v>12</v>
      </c>
      <c r="AR134" s="11">
        <v>14632</v>
      </c>
      <c r="AS134" s="4"/>
      <c r="AT134" s="10">
        <v>0.65400000000000003</v>
      </c>
      <c r="AU134" s="11">
        <v>14</v>
      </c>
      <c r="AV134" s="11">
        <v>14880</v>
      </c>
      <c r="AW134" s="4"/>
      <c r="AX134" s="10">
        <v>0.63</v>
      </c>
      <c r="AY134" s="11">
        <v>15</v>
      </c>
      <c r="AZ134" s="11">
        <v>15810</v>
      </c>
      <c r="BA134" s="4"/>
      <c r="BB134" s="10">
        <v>0.63800000000000001</v>
      </c>
      <c r="BC134" s="11">
        <v>13</v>
      </c>
      <c r="BD134" s="11">
        <v>7812</v>
      </c>
      <c r="BE134" s="4"/>
      <c r="BF134" s="10">
        <v>0.58599999999999997</v>
      </c>
      <c r="BG134" s="11">
        <v>9</v>
      </c>
      <c r="BH134" s="11">
        <v>7812</v>
      </c>
      <c r="BI134" s="4"/>
      <c r="BJ134" s="10">
        <v>0.72399999999999998</v>
      </c>
      <c r="BK134" s="11">
        <v>10</v>
      </c>
      <c r="BL134" s="11">
        <v>7967</v>
      </c>
    </row>
    <row r="135" spans="1:64" x14ac:dyDescent="0.2">
      <c r="A135" s="9"/>
      <c r="B135" s="10"/>
      <c r="C135" s="10"/>
      <c r="D135" s="10"/>
      <c r="E135" s="11"/>
      <c r="F135" s="11"/>
      <c r="G135" s="11"/>
      <c r="H135" s="11"/>
      <c r="I135" s="12"/>
      <c r="J135" s="11"/>
      <c r="K135" s="11"/>
      <c r="L135" s="12"/>
      <c r="M135" s="12"/>
      <c r="N135" s="10"/>
      <c r="O135" s="10"/>
      <c r="P135" s="10"/>
      <c r="Q135" s="11"/>
      <c r="R135" s="11"/>
      <c r="S135" s="11"/>
      <c r="T135" s="11"/>
      <c r="U135" s="12"/>
      <c r="V135" s="11"/>
      <c r="W135" s="11"/>
      <c r="X135" s="12"/>
      <c r="Y135" s="9"/>
      <c r="Z135" s="10"/>
      <c r="AA135" s="11"/>
      <c r="AB135" s="11"/>
      <c r="AC135" s="4"/>
      <c r="AD135" s="10"/>
      <c r="AE135" s="11"/>
      <c r="AF135" s="11"/>
      <c r="AG135" s="4"/>
      <c r="AH135" s="10"/>
      <c r="AI135" s="11"/>
      <c r="AJ135" s="11"/>
      <c r="AK135" s="4"/>
      <c r="AL135" s="10"/>
      <c r="AM135" s="11"/>
      <c r="AN135" s="11"/>
      <c r="AO135" s="4"/>
      <c r="AP135" s="10"/>
      <c r="AQ135" s="11"/>
      <c r="AR135" s="11"/>
      <c r="AS135" s="4"/>
      <c r="AT135" s="10"/>
      <c r="AU135" s="11"/>
      <c r="AV135" s="11"/>
      <c r="AW135" s="4"/>
      <c r="AX135" s="10"/>
      <c r="AY135" s="11"/>
      <c r="AZ135" s="11"/>
      <c r="BA135" s="4"/>
      <c r="BB135" s="10"/>
      <c r="BC135" s="11"/>
      <c r="BD135" s="11"/>
      <c r="BE135" s="4"/>
      <c r="BF135" s="10"/>
      <c r="BG135" s="11"/>
      <c r="BH135" s="11"/>
      <c r="BI135" s="4"/>
      <c r="BJ135" s="10"/>
      <c r="BK135" s="11"/>
      <c r="BL135" s="11"/>
    </row>
    <row r="136" spans="1:64" x14ac:dyDescent="0.2">
      <c r="A136" s="9" t="s">
        <v>0</v>
      </c>
      <c r="B136" s="10">
        <v>0.78400000000000003</v>
      </c>
      <c r="C136" s="10">
        <v>0.71399999999999997</v>
      </c>
      <c r="D136" s="10">
        <f t="shared" ref="D136:D138" si="92">+B136-C136</f>
        <v>7.0000000000000062E-2</v>
      </c>
      <c r="E136" s="11">
        <v>7</v>
      </c>
      <c r="F136" s="11">
        <v>7</v>
      </c>
      <c r="G136" s="11">
        <v>11102</v>
      </c>
      <c r="H136" s="11">
        <v>10114</v>
      </c>
      <c r="I136" s="12">
        <f>+(G136-H136)/H136*100</f>
        <v>9.7686375321336758</v>
      </c>
      <c r="J136" s="11">
        <v>14167</v>
      </c>
      <c r="K136" s="11">
        <v>14167</v>
      </c>
      <c r="L136" s="12">
        <f t="shared" ref="L136:L138" si="93">+(J136-K136)/K136*100</f>
        <v>0</v>
      </c>
      <c r="M136" s="12"/>
      <c r="N136" s="10">
        <v>0.71399999999999997</v>
      </c>
      <c r="O136" s="10">
        <v>0.75600000000000001</v>
      </c>
      <c r="P136" s="10">
        <f t="shared" ref="P136:P138" si="94">+N136-O136</f>
        <v>-4.2000000000000037E-2</v>
      </c>
      <c r="Q136" s="11">
        <v>7</v>
      </c>
      <c r="R136" s="11">
        <v>7</v>
      </c>
      <c r="S136" s="11">
        <v>10114</v>
      </c>
      <c r="T136" s="11">
        <f>+W136*O136</f>
        <v>10710.252</v>
      </c>
      <c r="U136" s="12">
        <f>+(S136-T136)/T136*100</f>
        <v>-5.5671145739614749</v>
      </c>
      <c r="V136" s="11">
        <v>14167</v>
      </c>
      <c r="W136" s="11">
        <v>14167</v>
      </c>
      <c r="X136" s="12">
        <f t="shared" ref="X136:X138" si="95">+(V136-W136)/W136*100</f>
        <v>0</v>
      </c>
      <c r="Y136" s="9"/>
      <c r="Z136" s="10">
        <v>0.75600000000000001</v>
      </c>
      <c r="AA136" s="11">
        <v>7</v>
      </c>
      <c r="AB136" s="11">
        <v>14167</v>
      </c>
      <c r="AC136" s="4"/>
      <c r="AD136" s="10">
        <v>0.75600000000000001</v>
      </c>
      <c r="AE136" s="11">
        <v>7</v>
      </c>
      <c r="AF136" s="11">
        <v>14167</v>
      </c>
      <c r="AG136" s="4"/>
      <c r="AH136" s="10">
        <v>0.85</v>
      </c>
      <c r="AI136" s="11">
        <v>7</v>
      </c>
      <c r="AJ136" s="11">
        <v>14260</v>
      </c>
      <c r="AK136" s="4"/>
      <c r="AL136" s="10">
        <v>0.81</v>
      </c>
      <c r="AM136" s="11">
        <v>7</v>
      </c>
      <c r="AN136" s="11">
        <v>14260</v>
      </c>
      <c r="AO136" s="4"/>
      <c r="AP136" s="10">
        <v>0.75900000000000001</v>
      </c>
      <c r="AQ136" s="11">
        <v>7</v>
      </c>
      <c r="AR136" s="11">
        <v>14257</v>
      </c>
      <c r="AS136" s="4"/>
      <c r="AT136" s="10">
        <v>0.753</v>
      </c>
      <c r="AU136" s="11">
        <v>7</v>
      </c>
      <c r="AV136" s="11">
        <v>14260</v>
      </c>
      <c r="AW136" s="4"/>
      <c r="AX136" s="10">
        <v>0.69699999999999995</v>
      </c>
      <c r="AY136" s="11">
        <v>7</v>
      </c>
      <c r="AZ136" s="11">
        <v>14136</v>
      </c>
      <c r="BA136" s="4"/>
      <c r="BB136" s="10">
        <v>0.67500000000000004</v>
      </c>
      <c r="BC136" s="11">
        <v>6</v>
      </c>
      <c r="BD136" s="11">
        <v>14260</v>
      </c>
      <c r="BE136" s="4"/>
      <c r="BF136" s="10">
        <v>0.78600000000000003</v>
      </c>
      <c r="BG136" s="11">
        <v>7</v>
      </c>
      <c r="BH136" s="11">
        <v>14260</v>
      </c>
      <c r="BI136" s="4"/>
      <c r="BJ136" s="10">
        <v>0.84299999999999997</v>
      </c>
      <c r="BK136" s="11">
        <v>7</v>
      </c>
      <c r="BL136" s="11">
        <v>12214</v>
      </c>
    </row>
    <row r="137" spans="1:64" x14ac:dyDescent="0.2">
      <c r="A137" s="9" t="s">
        <v>32</v>
      </c>
      <c r="B137" s="10">
        <v>0.754</v>
      </c>
      <c r="C137" s="10">
        <v>0.72399999999999998</v>
      </c>
      <c r="D137" s="10">
        <f t="shared" si="92"/>
        <v>3.0000000000000027E-2</v>
      </c>
      <c r="E137" s="11">
        <v>20</v>
      </c>
      <c r="F137" s="11">
        <v>22</v>
      </c>
      <c r="G137" s="11">
        <v>49496</v>
      </c>
      <c r="H137" s="11">
        <v>54631</v>
      </c>
      <c r="I137" s="12">
        <f>+(G137-H137)/H137*100</f>
        <v>-9.3994252347568228</v>
      </c>
      <c r="J137" s="11">
        <v>65671</v>
      </c>
      <c r="K137" s="11">
        <v>75460</v>
      </c>
      <c r="L137" s="12">
        <f t="shared" si="93"/>
        <v>-12.972435727537768</v>
      </c>
      <c r="M137" s="12"/>
      <c r="N137" s="10">
        <v>0.72399999999999998</v>
      </c>
      <c r="O137" s="10">
        <v>0.69099999999999995</v>
      </c>
      <c r="P137" s="10">
        <f t="shared" si="94"/>
        <v>3.3000000000000029E-2</v>
      </c>
      <c r="Q137" s="11">
        <v>22</v>
      </c>
      <c r="R137" s="11">
        <v>21</v>
      </c>
      <c r="S137" s="11">
        <v>54631</v>
      </c>
      <c r="T137" s="11">
        <f>+W137*O137</f>
        <v>52048.192999999999</v>
      </c>
      <c r="U137" s="12">
        <f>+(S137-T137)/T137*100</f>
        <v>4.962337501323054</v>
      </c>
      <c r="V137" s="11">
        <v>75460</v>
      </c>
      <c r="W137" s="11">
        <v>75323</v>
      </c>
      <c r="X137" s="12">
        <f t="shared" si="95"/>
        <v>0.18188335568153155</v>
      </c>
      <c r="Y137" s="9"/>
      <c r="Z137" s="10">
        <v>0.69099999999999995</v>
      </c>
      <c r="AA137" s="11">
        <v>21</v>
      </c>
      <c r="AB137" s="11">
        <v>75323</v>
      </c>
      <c r="AC137" s="4"/>
      <c r="AD137" s="10">
        <v>0.61499999999999999</v>
      </c>
      <c r="AE137" s="11">
        <v>22</v>
      </c>
      <c r="AF137" s="11">
        <v>77469</v>
      </c>
      <c r="AG137" s="4"/>
      <c r="AH137" s="10">
        <v>0.71099999999999997</v>
      </c>
      <c r="AI137" s="11">
        <v>20</v>
      </c>
      <c r="AJ137" s="11">
        <v>76207</v>
      </c>
      <c r="AK137" s="4"/>
      <c r="AL137" s="10">
        <v>0.70399999999999996</v>
      </c>
      <c r="AM137" s="11">
        <v>20</v>
      </c>
      <c r="AN137" s="11">
        <v>76716</v>
      </c>
      <c r="AO137" s="4"/>
      <c r="AP137" s="10">
        <v>0.68</v>
      </c>
      <c r="AQ137" s="11">
        <v>19</v>
      </c>
      <c r="AR137" s="11">
        <v>76290</v>
      </c>
      <c r="AS137" s="4"/>
      <c r="AT137" s="10">
        <v>0.8</v>
      </c>
      <c r="AU137" s="11">
        <v>20</v>
      </c>
      <c r="AV137" s="11">
        <v>76725</v>
      </c>
      <c r="AW137" s="4"/>
      <c r="AX137" s="10">
        <v>0.64600000000000002</v>
      </c>
      <c r="AY137" s="11">
        <v>21</v>
      </c>
      <c r="AZ137" s="11">
        <v>77562</v>
      </c>
      <c r="BA137" s="4"/>
      <c r="BB137" s="10">
        <v>0.70299999999999996</v>
      </c>
      <c r="BC137" s="11">
        <v>18</v>
      </c>
      <c r="BD137" s="11">
        <v>67952</v>
      </c>
      <c r="BE137" s="4"/>
      <c r="BF137" s="10">
        <v>0.71399999999999997</v>
      </c>
      <c r="BG137" s="11">
        <v>18</v>
      </c>
      <c r="BH137" s="11">
        <v>67952</v>
      </c>
      <c r="BI137" s="4"/>
      <c r="BJ137" s="10">
        <v>0.72399999999999998</v>
      </c>
      <c r="BK137" s="11">
        <v>15</v>
      </c>
      <c r="BL137" s="11">
        <v>53413</v>
      </c>
    </row>
    <row r="138" spans="1:64" x14ac:dyDescent="0.2">
      <c r="A138" s="9" t="s">
        <v>1</v>
      </c>
      <c r="B138" s="10">
        <v>0.64400000000000002</v>
      </c>
      <c r="C138" s="10">
        <v>0.66100000000000003</v>
      </c>
      <c r="D138" s="10">
        <f t="shared" si="92"/>
        <v>-1.7000000000000015E-2</v>
      </c>
      <c r="E138" s="11">
        <v>5</v>
      </c>
      <c r="F138" s="11">
        <v>5</v>
      </c>
      <c r="G138" s="11">
        <v>3512</v>
      </c>
      <c r="H138" s="11">
        <v>3791</v>
      </c>
      <c r="I138" s="12">
        <f>+(G138-H138)/H138*100</f>
        <v>-7.3595357425481396</v>
      </c>
      <c r="J138" s="11">
        <v>5454</v>
      </c>
      <c r="K138" s="11">
        <v>5734</v>
      </c>
      <c r="L138" s="12">
        <f t="shared" si="93"/>
        <v>-4.8831531217300315</v>
      </c>
      <c r="M138" s="12"/>
      <c r="N138" s="10">
        <v>0.66100000000000003</v>
      </c>
      <c r="O138" s="10">
        <v>0.73499999999999999</v>
      </c>
      <c r="P138" s="10">
        <f t="shared" si="94"/>
        <v>-7.3999999999999955E-2</v>
      </c>
      <c r="Q138" s="11">
        <v>5</v>
      </c>
      <c r="R138" s="11">
        <v>5</v>
      </c>
      <c r="S138" s="11">
        <v>3791</v>
      </c>
      <c r="T138" s="11">
        <f>+W138*O138</f>
        <v>4214.49</v>
      </c>
      <c r="U138" s="12">
        <f>+(S138-T138)/T138*100</f>
        <v>-10.04842816093999</v>
      </c>
      <c r="V138" s="11">
        <v>5734</v>
      </c>
      <c r="W138" s="11">
        <v>5734</v>
      </c>
      <c r="X138" s="12">
        <f t="shared" si="95"/>
        <v>0</v>
      </c>
      <c r="Y138" s="9"/>
      <c r="Z138" s="10">
        <v>0.73499999999999999</v>
      </c>
      <c r="AA138" s="11">
        <v>5</v>
      </c>
      <c r="AB138" s="11">
        <v>5734</v>
      </c>
      <c r="AC138" s="4"/>
      <c r="AD138" s="10">
        <v>0.67400000000000004</v>
      </c>
      <c r="AE138" s="11">
        <v>5</v>
      </c>
      <c r="AF138" s="11">
        <v>4557</v>
      </c>
      <c r="AG138" s="4"/>
      <c r="AH138" s="10">
        <v>0.58599999999999997</v>
      </c>
      <c r="AI138" s="11">
        <v>5</v>
      </c>
      <c r="AJ138" s="11">
        <v>3410</v>
      </c>
      <c r="AK138" s="4"/>
      <c r="AL138" s="10">
        <v>0.378</v>
      </c>
      <c r="AM138" s="11">
        <v>3</v>
      </c>
      <c r="AN138" s="11">
        <v>2294</v>
      </c>
      <c r="AO138" s="4"/>
      <c r="AP138" s="10">
        <v>0.38300000000000001</v>
      </c>
      <c r="AQ138" s="11">
        <v>2</v>
      </c>
      <c r="AR138" s="11">
        <v>1860</v>
      </c>
      <c r="AS138" s="4"/>
      <c r="AT138" s="10">
        <v>0.39900000000000002</v>
      </c>
      <c r="AU138" s="11">
        <v>2</v>
      </c>
      <c r="AV138" s="11">
        <v>1860</v>
      </c>
      <c r="AW138" s="4"/>
      <c r="AX138" s="10">
        <v>0.47399999999999998</v>
      </c>
      <c r="AY138" s="11">
        <v>2</v>
      </c>
      <c r="AZ138" s="11">
        <v>1860</v>
      </c>
      <c r="BA138" s="4"/>
      <c r="BB138" s="10">
        <v>0.45400000000000001</v>
      </c>
      <c r="BC138" s="11">
        <v>2</v>
      </c>
      <c r="BD138" s="11">
        <v>434</v>
      </c>
      <c r="BE138" s="4"/>
      <c r="BF138" s="10">
        <v>0.78800000000000003</v>
      </c>
      <c r="BG138" s="11">
        <v>1</v>
      </c>
      <c r="BH138" s="11">
        <v>434</v>
      </c>
      <c r="BI138" s="4"/>
      <c r="BJ138" s="10">
        <v>0.76300000000000001</v>
      </c>
      <c r="BK138" s="11">
        <v>3</v>
      </c>
      <c r="BL138" s="11">
        <v>2232</v>
      </c>
    </row>
    <row r="139" spans="1:64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64" x14ac:dyDescent="0.2">
      <c r="A140" s="4"/>
      <c r="B140" s="17" t="s">
        <v>164</v>
      </c>
      <c r="C140" s="17"/>
      <c r="D140" s="17"/>
      <c r="E140" s="17"/>
      <c r="F140" s="17"/>
      <c r="G140" s="17"/>
      <c r="H140" s="17"/>
      <c r="I140" s="17"/>
      <c r="J140" s="17"/>
      <c r="K140" s="6"/>
      <c r="L140" s="6"/>
      <c r="M140" s="6"/>
      <c r="N140" s="17" t="s">
        <v>165</v>
      </c>
      <c r="O140" s="17"/>
      <c r="P140" s="17"/>
      <c r="Q140" s="17"/>
      <c r="R140" s="17"/>
      <c r="S140" s="17"/>
      <c r="T140" s="17"/>
      <c r="U140" s="17"/>
      <c r="V140" s="17"/>
      <c r="W140" s="6"/>
      <c r="X140" s="6"/>
      <c r="Y140" s="4"/>
      <c r="Z140" s="17" t="s">
        <v>166</v>
      </c>
      <c r="AA140" s="5"/>
      <c r="AB140" s="5"/>
      <c r="AC140" s="4"/>
      <c r="AD140" s="17" t="s">
        <v>167</v>
      </c>
      <c r="AE140" s="5"/>
      <c r="AF140" s="5"/>
      <c r="AG140" s="4"/>
      <c r="AH140" s="17" t="s">
        <v>168</v>
      </c>
      <c r="AI140" s="5"/>
      <c r="AJ140" s="5"/>
      <c r="AK140" s="4"/>
      <c r="AL140" s="17" t="s">
        <v>169</v>
      </c>
      <c r="AM140" s="5"/>
      <c r="AN140" s="5"/>
      <c r="AO140" s="4"/>
      <c r="AP140" s="17" t="s">
        <v>170</v>
      </c>
      <c r="AQ140" s="5"/>
      <c r="AR140" s="5"/>
      <c r="AS140" s="4"/>
      <c r="AT140" s="17" t="s">
        <v>171</v>
      </c>
      <c r="AU140" s="5"/>
      <c r="AV140" s="5"/>
      <c r="AW140" s="4"/>
      <c r="AX140" s="17" t="s">
        <v>172</v>
      </c>
      <c r="AY140" s="5"/>
      <c r="AZ140" s="5"/>
      <c r="BA140" s="4"/>
      <c r="BB140" s="17" t="s">
        <v>173</v>
      </c>
      <c r="BC140" s="5"/>
      <c r="BD140" s="5"/>
      <c r="BE140" s="4"/>
      <c r="BF140" s="17" t="s">
        <v>174</v>
      </c>
      <c r="BG140" s="5"/>
      <c r="BH140" s="5"/>
      <c r="BJ140" s="17" t="s">
        <v>175</v>
      </c>
      <c r="BK140" s="5"/>
      <c r="BL140" s="5"/>
    </row>
    <row r="141" spans="1:64" ht="45" x14ac:dyDescent="0.2">
      <c r="A141" s="4"/>
      <c r="B141" s="7" t="s">
        <v>15</v>
      </c>
      <c r="C141" s="7" t="s">
        <v>16</v>
      </c>
      <c r="D141" s="8" t="s">
        <v>17</v>
      </c>
      <c r="E141" s="8" t="s">
        <v>18</v>
      </c>
      <c r="F141" s="8" t="s">
        <v>19</v>
      </c>
      <c r="G141" s="8" t="s">
        <v>20</v>
      </c>
      <c r="H141" s="8" t="s">
        <v>21</v>
      </c>
      <c r="I141" s="8" t="s">
        <v>22</v>
      </c>
      <c r="J141" s="8" t="s">
        <v>23</v>
      </c>
      <c r="K141" s="8" t="s">
        <v>23</v>
      </c>
      <c r="L141" s="8" t="s">
        <v>22</v>
      </c>
      <c r="M141" s="8"/>
      <c r="N141" s="7" t="s">
        <v>15</v>
      </c>
      <c r="O141" s="7" t="s">
        <v>16</v>
      </c>
      <c r="P141" s="8" t="s">
        <v>17</v>
      </c>
      <c r="Q141" s="8" t="s">
        <v>18</v>
      </c>
      <c r="R141" s="8" t="s">
        <v>19</v>
      </c>
      <c r="S141" s="8" t="s">
        <v>20</v>
      </c>
      <c r="T141" s="8" t="s">
        <v>21</v>
      </c>
      <c r="U141" s="8" t="s">
        <v>22</v>
      </c>
      <c r="V141" s="8" t="s">
        <v>23</v>
      </c>
      <c r="W141" s="8" t="s">
        <v>25</v>
      </c>
      <c r="X141" s="8" t="s">
        <v>22</v>
      </c>
      <c r="Y141" s="4"/>
      <c r="Z141" s="7" t="s">
        <v>2</v>
      </c>
      <c r="AA141" s="8" t="s">
        <v>26</v>
      </c>
      <c r="AB141" s="8" t="s">
        <v>27</v>
      </c>
      <c r="AC141" s="4"/>
      <c r="AD141" s="7" t="s">
        <v>2</v>
      </c>
      <c r="AE141" s="8" t="s">
        <v>26</v>
      </c>
      <c r="AF141" s="8" t="s">
        <v>27</v>
      </c>
      <c r="AG141" s="4"/>
      <c r="AH141" s="7" t="s">
        <v>2</v>
      </c>
      <c r="AI141" s="8" t="s">
        <v>26</v>
      </c>
      <c r="AJ141" s="8" t="s">
        <v>27</v>
      </c>
      <c r="AK141" s="4"/>
      <c r="AL141" s="7" t="s">
        <v>2</v>
      </c>
      <c r="AM141" s="8" t="s">
        <v>26</v>
      </c>
      <c r="AN141" s="8" t="s">
        <v>27</v>
      </c>
      <c r="AO141" s="4"/>
      <c r="AP141" s="7" t="s">
        <v>2</v>
      </c>
      <c r="AQ141" s="8" t="s">
        <v>26</v>
      </c>
      <c r="AR141" s="8" t="s">
        <v>27</v>
      </c>
      <c r="AS141" s="4"/>
      <c r="AT141" s="7" t="s">
        <v>2</v>
      </c>
      <c r="AU141" s="8" t="s">
        <v>26</v>
      </c>
      <c r="AV141" s="8" t="s">
        <v>27</v>
      </c>
      <c r="AW141" s="4"/>
      <c r="AX141" s="7" t="s">
        <v>2</v>
      </c>
      <c r="AY141" s="8" t="s">
        <v>26</v>
      </c>
      <c r="AZ141" s="8" t="s">
        <v>27</v>
      </c>
      <c r="BA141" s="4"/>
      <c r="BB141" s="7" t="s">
        <v>2</v>
      </c>
      <c r="BC141" s="8" t="s">
        <v>26</v>
      </c>
      <c r="BD141" s="8" t="s">
        <v>27</v>
      </c>
      <c r="BE141" s="4"/>
      <c r="BF141" s="7" t="s">
        <v>2</v>
      </c>
      <c r="BG141" s="8" t="s">
        <v>26</v>
      </c>
      <c r="BH141" s="8" t="s">
        <v>27</v>
      </c>
      <c r="BJ141" s="7" t="s">
        <v>2</v>
      </c>
      <c r="BK141" s="8" t="s">
        <v>26</v>
      </c>
      <c r="BL141" s="8" t="s">
        <v>27</v>
      </c>
    </row>
    <row r="142" spans="1:64" x14ac:dyDescent="0.2">
      <c r="A142" s="9" t="s">
        <v>28</v>
      </c>
      <c r="B142" s="10">
        <v>0.86299999999999999</v>
      </c>
      <c r="C142" s="10">
        <v>0.73499999999999999</v>
      </c>
      <c r="D142" s="10">
        <f>+B142-C142</f>
        <v>0.128</v>
      </c>
      <c r="E142" s="11">
        <v>31</v>
      </c>
      <c r="F142" s="11">
        <v>33</v>
      </c>
      <c r="G142" s="11">
        <v>71358</v>
      </c>
      <c r="H142" s="11">
        <v>66758</v>
      </c>
      <c r="I142" s="12">
        <f>+(G142-H142)/H142*100</f>
        <v>6.8905599328919376</v>
      </c>
      <c r="J142" s="11">
        <v>82701</v>
      </c>
      <c r="K142" s="11">
        <v>90874</v>
      </c>
      <c r="L142" s="12">
        <f>+(J142-K142)/K142*100</f>
        <v>-8.9937715958359927</v>
      </c>
      <c r="M142" s="12"/>
      <c r="N142" s="10">
        <v>0.73499999999999999</v>
      </c>
      <c r="O142" s="10">
        <v>0.73499999999999999</v>
      </c>
      <c r="P142" s="10">
        <f>+N142-O142</f>
        <v>0</v>
      </c>
      <c r="Q142" s="11">
        <v>33</v>
      </c>
      <c r="R142" s="11">
        <v>33</v>
      </c>
      <c r="S142" s="11">
        <v>66758</v>
      </c>
      <c r="T142" s="11">
        <f>89295*0.735</f>
        <v>65631.824999999997</v>
      </c>
      <c r="U142" s="12">
        <f>+(S142-T142)/T142*100</f>
        <v>1.7158977371115354</v>
      </c>
      <c r="V142" s="11">
        <v>90874</v>
      </c>
      <c r="W142" s="11">
        <v>89295</v>
      </c>
      <c r="X142" s="12">
        <f>+(V142-W142)/W142*100</f>
        <v>1.7682960972058908</v>
      </c>
      <c r="Y142" s="9"/>
      <c r="Z142" s="10">
        <v>0.73499999999999999</v>
      </c>
      <c r="AA142" s="11">
        <v>33</v>
      </c>
      <c r="AB142" s="11">
        <v>89295</v>
      </c>
      <c r="AC142" s="4"/>
      <c r="AD142" s="10">
        <v>0.69399999999999995</v>
      </c>
      <c r="AE142" s="11">
        <v>34</v>
      </c>
      <c r="AF142" s="11">
        <v>86940</v>
      </c>
      <c r="AG142" s="4"/>
      <c r="AH142" s="10">
        <v>0.752</v>
      </c>
      <c r="AI142" s="11">
        <v>31</v>
      </c>
      <c r="AJ142" s="11">
        <v>84980</v>
      </c>
      <c r="AK142" s="4"/>
      <c r="AL142" s="10">
        <v>0.76400000000000001</v>
      </c>
      <c r="AM142" s="11">
        <v>30</v>
      </c>
      <c r="AN142" s="11">
        <v>84269</v>
      </c>
      <c r="AO142" s="4"/>
      <c r="AP142" s="10">
        <v>0.70799999999999996</v>
      </c>
      <c r="AQ142" s="11">
        <v>29</v>
      </c>
      <c r="AR142" s="11">
        <v>86941</v>
      </c>
      <c r="AS142" s="4"/>
      <c r="AT142" s="10">
        <v>0.72899999999999998</v>
      </c>
      <c r="AU142" s="11">
        <v>28</v>
      </c>
      <c r="AV142" s="11">
        <v>83522</v>
      </c>
      <c r="AW142" s="4"/>
      <c r="AX142" s="10">
        <v>0.66800000000000004</v>
      </c>
      <c r="AY142" s="11">
        <v>30</v>
      </c>
      <c r="AZ142" s="11">
        <v>83609</v>
      </c>
      <c r="BA142" s="4"/>
      <c r="BB142" s="10">
        <v>0.73799999999999999</v>
      </c>
      <c r="BC142" s="11">
        <v>27</v>
      </c>
      <c r="BD142" s="11">
        <v>74912</v>
      </c>
      <c r="BE142" s="4"/>
      <c r="BF142" s="10">
        <v>0.81100000000000005</v>
      </c>
      <c r="BG142" s="11">
        <v>26</v>
      </c>
      <c r="BH142" s="11">
        <v>77459</v>
      </c>
      <c r="BJ142" s="10">
        <v>0.85799999999999998</v>
      </c>
      <c r="BK142" s="11">
        <v>24</v>
      </c>
      <c r="BL142" s="11">
        <v>56445</v>
      </c>
    </row>
    <row r="143" spans="1:64" x14ac:dyDescent="0.2">
      <c r="A143" s="9"/>
      <c r="B143" s="10"/>
      <c r="C143" s="10"/>
      <c r="D143" s="10"/>
      <c r="E143" s="11"/>
      <c r="F143" s="11"/>
      <c r="G143" s="11"/>
      <c r="H143" s="11"/>
      <c r="I143" s="12"/>
      <c r="J143" s="11"/>
      <c r="K143" s="11"/>
      <c r="L143" s="12"/>
      <c r="M143" s="12"/>
      <c r="N143" s="10"/>
      <c r="O143" s="10"/>
      <c r="P143" s="10"/>
      <c r="Q143" s="11"/>
      <c r="R143" s="11"/>
      <c r="S143" s="11"/>
      <c r="T143" s="11"/>
      <c r="U143" s="12"/>
      <c r="V143" s="11"/>
      <c r="W143" s="11"/>
      <c r="X143" s="12"/>
      <c r="Y143" s="9"/>
      <c r="Z143" s="10"/>
      <c r="AA143" s="11"/>
      <c r="AB143" s="11"/>
      <c r="AC143" s="4"/>
      <c r="AD143" s="10"/>
      <c r="AE143" s="11"/>
      <c r="AF143" s="11"/>
      <c r="AG143" s="4"/>
      <c r="AH143" s="10"/>
      <c r="AI143" s="11"/>
      <c r="AJ143" s="11"/>
      <c r="AK143" s="4"/>
      <c r="AL143" s="10"/>
      <c r="AM143" s="11"/>
      <c r="AN143" s="11"/>
      <c r="AO143" s="4"/>
      <c r="AP143" s="10"/>
      <c r="AQ143" s="11"/>
      <c r="AR143" s="11"/>
      <c r="AS143" s="4"/>
      <c r="AT143" s="10"/>
      <c r="AU143" s="11"/>
      <c r="AV143" s="11"/>
      <c r="AW143" s="4"/>
      <c r="AX143" s="10"/>
      <c r="AY143" s="11"/>
      <c r="AZ143" s="11"/>
      <c r="BA143" s="4"/>
      <c r="BB143" s="10"/>
      <c r="BC143" s="11"/>
      <c r="BD143" s="11"/>
      <c r="BE143" s="4"/>
      <c r="BF143" s="10"/>
      <c r="BG143" s="11"/>
      <c r="BH143" s="11"/>
      <c r="BJ143" s="10"/>
      <c r="BK143" s="14"/>
      <c r="BL143" s="11"/>
    </row>
    <row r="144" spans="1:64" x14ac:dyDescent="0.2">
      <c r="A144" s="9" t="s">
        <v>29</v>
      </c>
      <c r="B144" s="10">
        <v>0.89300000000000002</v>
      </c>
      <c r="C144" s="10">
        <v>0.73399999999999999</v>
      </c>
      <c r="D144" s="10">
        <f t="shared" ref="D144:D146" si="96">+B144-C144</f>
        <v>0.15900000000000003</v>
      </c>
      <c r="E144" s="11">
        <v>6</v>
      </c>
      <c r="F144" s="11">
        <v>7</v>
      </c>
      <c r="G144" s="11">
        <v>42975</v>
      </c>
      <c r="H144" s="11">
        <v>41138</v>
      </c>
      <c r="I144" s="12">
        <f>+(G144-H144)/H144*100</f>
        <v>4.4654577276484027</v>
      </c>
      <c r="J144" s="11">
        <v>48106</v>
      </c>
      <c r="K144" s="11">
        <v>56016</v>
      </c>
      <c r="L144" s="12">
        <f t="shared" ref="L144:L146" si="97">+(J144-K144)/K144*100</f>
        <v>-14.120965438446159</v>
      </c>
      <c r="M144" s="12"/>
      <c r="N144" s="10">
        <v>0.73399999999999999</v>
      </c>
      <c r="O144" s="10">
        <v>0.70299999999999996</v>
      </c>
      <c r="P144" s="10">
        <f t="shared" ref="P144:P146" si="98">+N144-O144</f>
        <v>3.1000000000000028E-2</v>
      </c>
      <c r="Q144" s="11">
        <v>7</v>
      </c>
      <c r="R144" s="11">
        <v>7</v>
      </c>
      <c r="S144" s="11">
        <v>41138</v>
      </c>
      <c r="T144" s="11">
        <f>54636*0.703</f>
        <v>38409.108</v>
      </c>
      <c r="U144" s="12">
        <f>+(S144-T144)/T144*100</f>
        <v>7.1048044125367342</v>
      </c>
      <c r="V144" s="11">
        <v>56016</v>
      </c>
      <c r="W144" s="11">
        <v>54636</v>
      </c>
      <c r="X144" s="12">
        <f t="shared" ref="X144:X146" si="99">+(V144-W144)/W144*100</f>
        <v>2.5258071601142107</v>
      </c>
      <c r="Y144" s="9"/>
      <c r="Z144" s="10">
        <v>0.70299999999999996</v>
      </c>
      <c r="AA144" s="11">
        <v>7</v>
      </c>
      <c r="AB144" s="11">
        <v>54636</v>
      </c>
      <c r="AC144" s="4"/>
      <c r="AD144" s="10">
        <v>0.64800000000000002</v>
      </c>
      <c r="AE144" s="11">
        <v>7</v>
      </c>
      <c r="AF144" s="11">
        <v>54124</v>
      </c>
      <c r="AG144" s="4"/>
      <c r="AH144" s="10">
        <v>0.71799999999999997</v>
      </c>
      <c r="AI144" s="11">
        <v>7</v>
      </c>
      <c r="AJ144" s="11">
        <v>54292</v>
      </c>
      <c r="AK144" s="4"/>
      <c r="AL144" s="10">
        <v>0.76100000000000001</v>
      </c>
      <c r="AM144" s="11">
        <v>7</v>
      </c>
      <c r="AN144" s="11">
        <v>54264</v>
      </c>
      <c r="AO144" s="4"/>
      <c r="AP144" s="10">
        <v>0.67900000000000005</v>
      </c>
      <c r="AQ144" s="11">
        <v>7</v>
      </c>
      <c r="AR144" s="11">
        <v>51069</v>
      </c>
      <c r="AS144" s="4"/>
      <c r="AT144" s="10">
        <v>0.71799999999999997</v>
      </c>
      <c r="AU144" s="11">
        <v>6</v>
      </c>
      <c r="AV144" s="11">
        <v>49392</v>
      </c>
      <c r="AW144" s="4"/>
      <c r="AX144" s="10">
        <v>0.65900000000000003</v>
      </c>
      <c r="AY144" s="11">
        <v>6</v>
      </c>
      <c r="AZ144" s="11">
        <v>49392</v>
      </c>
      <c r="BA144" s="4"/>
      <c r="BB144" s="10">
        <v>0.75800000000000001</v>
      </c>
      <c r="BC144" s="11">
        <v>6</v>
      </c>
      <c r="BD144" s="11">
        <v>42700</v>
      </c>
      <c r="BE144" s="4"/>
      <c r="BF144" s="10">
        <v>0.82299999999999995</v>
      </c>
      <c r="BG144" s="11">
        <v>6</v>
      </c>
      <c r="BH144" s="11">
        <v>44515</v>
      </c>
      <c r="BJ144" s="10">
        <v>0.86699999999999999</v>
      </c>
      <c r="BK144" s="11">
        <v>5</v>
      </c>
      <c r="BL144" s="11">
        <v>31332</v>
      </c>
    </row>
    <row r="145" spans="1:64" x14ac:dyDescent="0.2">
      <c r="A145" s="9" t="s">
        <v>30</v>
      </c>
      <c r="B145" s="10">
        <v>0.77700000000000002</v>
      </c>
      <c r="C145" s="10">
        <v>0.67200000000000004</v>
      </c>
      <c r="D145" s="10">
        <f t="shared" si="96"/>
        <v>0.10499999999999998</v>
      </c>
      <c r="E145" s="11">
        <v>9</v>
      </c>
      <c r="F145" s="11">
        <v>9</v>
      </c>
      <c r="G145" s="11">
        <v>15327</v>
      </c>
      <c r="H145" s="11">
        <v>13204</v>
      </c>
      <c r="I145" s="12">
        <f>+(G145-H145)/H145*100</f>
        <v>16.078461072402302</v>
      </c>
      <c r="J145" s="11">
        <v>19717</v>
      </c>
      <c r="K145" s="11">
        <v>19647</v>
      </c>
      <c r="L145" s="12">
        <f t="shared" si="97"/>
        <v>0.35628849188171224</v>
      </c>
      <c r="M145" s="12"/>
      <c r="N145" s="10">
        <v>0.67200000000000004</v>
      </c>
      <c r="O145" s="10">
        <v>0.748</v>
      </c>
      <c r="P145" s="10">
        <f t="shared" si="98"/>
        <v>-7.5999999999999956E-2</v>
      </c>
      <c r="Q145" s="11">
        <v>9</v>
      </c>
      <c r="R145" s="11">
        <v>9</v>
      </c>
      <c r="S145" s="11">
        <v>13204</v>
      </c>
      <c r="T145" s="11">
        <f>19720*0.748</f>
        <v>14750.56</v>
      </c>
      <c r="U145" s="12">
        <f>+(S145-T145)/T145*100</f>
        <v>-10.484754477118154</v>
      </c>
      <c r="V145" s="11">
        <v>19647</v>
      </c>
      <c r="W145" s="11">
        <v>19720</v>
      </c>
      <c r="X145" s="12">
        <f t="shared" si="99"/>
        <v>-0.37018255578093306</v>
      </c>
      <c r="Y145" s="9"/>
      <c r="Z145" s="10">
        <v>0.748</v>
      </c>
      <c r="AA145" s="11">
        <v>9</v>
      </c>
      <c r="AB145" s="11">
        <v>19720</v>
      </c>
      <c r="AC145" s="4"/>
      <c r="AD145" s="10">
        <v>0.76700000000000002</v>
      </c>
      <c r="AE145" s="11">
        <v>9</v>
      </c>
      <c r="AF145" s="11">
        <v>19096</v>
      </c>
      <c r="AG145" s="4"/>
      <c r="AH145" s="10">
        <v>0.80400000000000005</v>
      </c>
      <c r="AI145" s="11">
        <v>9</v>
      </c>
      <c r="AJ145" s="11">
        <v>19319</v>
      </c>
      <c r="AK145" s="4"/>
      <c r="AL145" s="10">
        <v>0.79</v>
      </c>
      <c r="AM145" s="11">
        <v>9</v>
      </c>
      <c r="AN145" s="11">
        <v>19123</v>
      </c>
      <c r="AO145" s="4"/>
      <c r="AP145" s="10">
        <v>0.76800000000000002</v>
      </c>
      <c r="AQ145" s="11">
        <v>9</v>
      </c>
      <c r="AR145" s="11">
        <v>21807</v>
      </c>
      <c r="AS145" s="4"/>
      <c r="AT145" s="10">
        <v>0.74299999999999999</v>
      </c>
      <c r="AU145" s="11">
        <v>9</v>
      </c>
      <c r="AV145" s="11">
        <v>21028</v>
      </c>
      <c r="AW145" s="4"/>
      <c r="AX145" s="10">
        <v>0.68300000000000005</v>
      </c>
      <c r="AY145" s="11">
        <v>9</v>
      </c>
      <c r="AZ145" s="11">
        <v>20720</v>
      </c>
      <c r="BA145" s="4"/>
      <c r="BB145" s="10">
        <v>0.70899999999999996</v>
      </c>
      <c r="BC145" s="11">
        <v>7</v>
      </c>
      <c r="BD145" s="11">
        <v>18312</v>
      </c>
      <c r="BE145" s="4"/>
      <c r="BF145" s="10">
        <v>0.81</v>
      </c>
      <c r="BG145" s="11">
        <v>11</v>
      </c>
      <c r="BH145" s="11">
        <v>25201</v>
      </c>
      <c r="BJ145" s="10">
        <v>0.89</v>
      </c>
      <c r="BK145" s="11">
        <v>9</v>
      </c>
      <c r="BL145" s="11">
        <v>16940</v>
      </c>
    </row>
    <row r="146" spans="1:64" x14ac:dyDescent="0.2">
      <c r="A146" s="9" t="s">
        <v>31</v>
      </c>
      <c r="B146" s="10">
        <v>0.877</v>
      </c>
      <c r="C146" s="10">
        <v>0.81599999999999995</v>
      </c>
      <c r="D146" s="10">
        <f t="shared" si="96"/>
        <v>6.1000000000000054E-2</v>
      </c>
      <c r="E146" s="11">
        <v>16</v>
      </c>
      <c r="F146" s="11">
        <v>17</v>
      </c>
      <c r="G146" s="11">
        <v>13055</v>
      </c>
      <c r="H146" s="11">
        <v>12415</v>
      </c>
      <c r="I146" s="12">
        <f>+(G146-H146)/H146*100</f>
        <v>5.1550543697140556</v>
      </c>
      <c r="J146" s="11">
        <v>14878</v>
      </c>
      <c r="K146" s="11">
        <v>15217</v>
      </c>
      <c r="L146" s="12">
        <f t="shared" si="97"/>
        <v>-2.2277715712689754</v>
      </c>
      <c r="M146" s="12"/>
      <c r="N146" s="10">
        <v>0.81599999999999995</v>
      </c>
      <c r="O146" s="10">
        <v>0.83499999999999996</v>
      </c>
      <c r="P146" s="10">
        <f t="shared" si="98"/>
        <v>-1.9000000000000017E-2</v>
      </c>
      <c r="Q146" s="11">
        <v>17</v>
      </c>
      <c r="R146" s="11">
        <v>17</v>
      </c>
      <c r="S146" s="11">
        <v>12415</v>
      </c>
      <c r="T146" s="11">
        <f>14939*0.835</f>
        <v>12474.064999999999</v>
      </c>
      <c r="U146" s="12">
        <f>+(S146-T146)/T146*100</f>
        <v>-0.47350242282687077</v>
      </c>
      <c r="V146" s="11">
        <v>15217</v>
      </c>
      <c r="W146" s="11">
        <v>14939</v>
      </c>
      <c r="X146" s="12">
        <f t="shared" si="99"/>
        <v>1.8609009973893835</v>
      </c>
      <c r="Y146" s="9"/>
      <c r="Z146" s="10">
        <v>0.83499999999999996</v>
      </c>
      <c r="AA146" s="11">
        <v>17</v>
      </c>
      <c r="AB146" s="11">
        <v>14939</v>
      </c>
      <c r="AC146" s="4"/>
      <c r="AD146" s="10">
        <v>0.77</v>
      </c>
      <c r="AE146" s="11">
        <v>18</v>
      </c>
      <c r="AF146" s="11">
        <v>13720</v>
      </c>
      <c r="AG146" s="4"/>
      <c r="AH146" s="10">
        <v>0.82899999999999996</v>
      </c>
      <c r="AI146" s="11">
        <v>15</v>
      </c>
      <c r="AJ146" s="11">
        <v>11369</v>
      </c>
      <c r="AK146" s="4"/>
      <c r="AL146" s="10">
        <v>0.73199999999999998</v>
      </c>
      <c r="AM146" s="11">
        <v>14</v>
      </c>
      <c r="AN146" s="11">
        <v>10882</v>
      </c>
      <c r="AO146" s="4"/>
      <c r="AP146" s="10">
        <v>0.72199999999999998</v>
      </c>
      <c r="AQ146" s="11">
        <v>13</v>
      </c>
      <c r="AR146" s="11">
        <v>14065</v>
      </c>
      <c r="AS146" s="4"/>
      <c r="AT146" s="10">
        <v>0.748</v>
      </c>
      <c r="AU146" s="11">
        <v>13</v>
      </c>
      <c r="AV146" s="11">
        <v>13102</v>
      </c>
      <c r="AW146" s="4"/>
      <c r="AX146" s="10">
        <v>0.69299999999999995</v>
      </c>
      <c r="AY146" s="11">
        <v>15</v>
      </c>
      <c r="AZ146" s="11">
        <v>13497</v>
      </c>
      <c r="BA146" s="4"/>
      <c r="BB146" s="10">
        <v>0.71699999999999997</v>
      </c>
      <c r="BC146" s="11">
        <v>13</v>
      </c>
      <c r="BD146" s="11">
        <v>13424</v>
      </c>
      <c r="BE146" s="4"/>
      <c r="BF146" s="10">
        <v>0.73899999999999999</v>
      </c>
      <c r="BG146" s="11">
        <v>9</v>
      </c>
      <c r="BH146" s="11">
        <v>7743</v>
      </c>
      <c r="BJ146" s="10">
        <v>0.75700000000000001</v>
      </c>
      <c r="BK146" s="11">
        <v>10</v>
      </c>
      <c r="BL146" s="11">
        <v>8173</v>
      </c>
    </row>
    <row r="147" spans="1:64" x14ac:dyDescent="0.2">
      <c r="A147" s="9"/>
      <c r="B147" s="10"/>
      <c r="C147" s="10"/>
      <c r="D147" s="10"/>
      <c r="E147" s="11"/>
      <c r="F147" s="11"/>
      <c r="G147" s="11"/>
      <c r="H147" s="11"/>
      <c r="I147" s="12"/>
      <c r="J147" s="11"/>
      <c r="K147" s="11"/>
      <c r="L147" s="12"/>
      <c r="M147" s="12"/>
      <c r="N147" s="10"/>
      <c r="O147" s="10"/>
      <c r="P147" s="10"/>
      <c r="Q147" s="11"/>
      <c r="R147" s="11"/>
      <c r="S147" s="11"/>
      <c r="T147" s="11"/>
      <c r="U147" s="12"/>
      <c r="V147" s="11"/>
      <c r="W147" s="11"/>
      <c r="X147" s="12"/>
      <c r="Y147" s="9"/>
      <c r="Z147" s="10"/>
      <c r="AA147" s="11"/>
      <c r="AB147" s="11"/>
      <c r="AC147" s="4"/>
      <c r="AD147" s="10"/>
      <c r="AE147" s="11"/>
      <c r="AF147" s="11"/>
      <c r="AG147" s="4"/>
      <c r="AH147" s="10"/>
      <c r="AI147" s="11"/>
      <c r="AJ147" s="11"/>
      <c r="AK147" s="4"/>
      <c r="AL147" s="10"/>
      <c r="AM147" s="11"/>
      <c r="AN147" s="11"/>
      <c r="AO147" s="4"/>
      <c r="AP147" s="10"/>
      <c r="AQ147" s="11"/>
      <c r="AR147" s="11"/>
      <c r="AS147" s="4"/>
      <c r="AT147" s="10"/>
      <c r="AU147" s="11"/>
      <c r="AV147" s="11"/>
      <c r="AW147" s="4"/>
      <c r="AX147" s="10"/>
      <c r="AY147" s="11"/>
      <c r="AZ147" s="11"/>
      <c r="BA147" s="4"/>
      <c r="BB147" s="10"/>
      <c r="BC147" s="11"/>
      <c r="BD147" s="11"/>
      <c r="BE147" s="4"/>
      <c r="BF147" s="10"/>
      <c r="BG147" s="11"/>
      <c r="BH147" s="11"/>
      <c r="BJ147" s="10"/>
      <c r="BK147" s="11"/>
      <c r="BL147" s="11"/>
    </row>
    <row r="148" spans="1:64" x14ac:dyDescent="0.2">
      <c r="A148" s="9" t="s">
        <v>0</v>
      </c>
      <c r="B148" s="10">
        <v>0.82299999999999995</v>
      </c>
      <c r="C148" s="10">
        <v>0.77400000000000002</v>
      </c>
      <c r="D148" s="10">
        <f t="shared" ref="D148:D150" si="100">+B148-C148</f>
        <v>4.8999999999999932E-2</v>
      </c>
      <c r="E148" s="11">
        <v>7</v>
      </c>
      <c r="F148" s="11">
        <v>7</v>
      </c>
      <c r="G148" s="11">
        <v>11416</v>
      </c>
      <c r="H148" s="11">
        <v>10677</v>
      </c>
      <c r="I148" s="12">
        <f>+(G148-H148)/H148*100</f>
        <v>6.921419874496582</v>
      </c>
      <c r="J148" s="11">
        <v>13876</v>
      </c>
      <c r="K148" s="11">
        <v>13796</v>
      </c>
      <c r="L148" s="12">
        <f t="shared" ref="L148:L150" si="101">+(J148-K148)/K148*100</f>
        <v>0.5798782255726298</v>
      </c>
      <c r="M148" s="12"/>
      <c r="N148" s="10">
        <v>0.77400000000000002</v>
      </c>
      <c r="O148" s="10">
        <v>0.83899999999999997</v>
      </c>
      <c r="P148" s="10">
        <f t="shared" ref="P148:P150" si="102">+N148-O148</f>
        <v>-6.4999999999999947E-2</v>
      </c>
      <c r="Q148" s="11">
        <v>7</v>
      </c>
      <c r="R148" s="11">
        <v>7</v>
      </c>
      <c r="S148" s="11">
        <v>10677</v>
      </c>
      <c r="T148" s="11">
        <f>13253*0.839</f>
        <v>11119.267</v>
      </c>
      <c r="U148" s="12">
        <f>+(S148-T148)/T148*100</f>
        <v>-3.9774834078541312</v>
      </c>
      <c r="V148" s="11">
        <v>13796</v>
      </c>
      <c r="W148" s="11">
        <v>13253</v>
      </c>
      <c r="X148" s="12">
        <f t="shared" ref="X148:X150" si="103">+(V148-W148)/W148*100</f>
        <v>4.0971855428959483</v>
      </c>
      <c r="Y148" s="9"/>
      <c r="Z148" s="10">
        <v>0.83899999999999997</v>
      </c>
      <c r="AA148" s="11">
        <v>7</v>
      </c>
      <c r="AB148" s="11">
        <v>13253</v>
      </c>
      <c r="AC148" s="4"/>
      <c r="AD148" s="10">
        <v>0.84699999999999998</v>
      </c>
      <c r="AE148" s="11">
        <v>7</v>
      </c>
      <c r="AF148" s="11">
        <v>12852</v>
      </c>
      <c r="AG148" s="4"/>
      <c r="AH148" s="10">
        <v>0.84699999999999998</v>
      </c>
      <c r="AI148" s="11">
        <v>7</v>
      </c>
      <c r="AJ148" s="11">
        <v>13076</v>
      </c>
      <c r="AK148" s="4"/>
      <c r="AL148" s="10">
        <v>0.86</v>
      </c>
      <c r="AM148" s="11">
        <v>7</v>
      </c>
      <c r="AN148" s="11">
        <v>12880</v>
      </c>
      <c r="AO148" s="4"/>
      <c r="AP148" s="10">
        <v>0.81699999999999995</v>
      </c>
      <c r="AQ148" s="11">
        <v>7</v>
      </c>
      <c r="AR148" s="11">
        <v>13368</v>
      </c>
      <c r="AS148" s="4"/>
      <c r="AT148" s="10">
        <v>0.81399999999999995</v>
      </c>
      <c r="AU148" s="11">
        <v>7</v>
      </c>
      <c r="AV148" s="11">
        <v>12880</v>
      </c>
      <c r="AW148" s="4"/>
      <c r="AX148" s="10">
        <v>0.71799999999999997</v>
      </c>
      <c r="AY148" s="11">
        <v>7</v>
      </c>
      <c r="AZ148" s="11">
        <v>12013</v>
      </c>
      <c r="BA148" s="4"/>
      <c r="BB148" s="10">
        <v>0.75800000000000001</v>
      </c>
      <c r="BC148" s="11">
        <v>6</v>
      </c>
      <c r="BD148" s="11">
        <v>11928</v>
      </c>
      <c r="BE148" s="4"/>
      <c r="BF148" s="10">
        <v>0.85799999999999998</v>
      </c>
      <c r="BG148" s="11">
        <v>9</v>
      </c>
      <c r="BH148" s="11">
        <v>13340</v>
      </c>
      <c r="BJ148" s="10">
        <v>0.89600000000000002</v>
      </c>
      <c r="BK148" s="11">
        <v>7</v>
      </c>
      <c r="BL148" s="11">
        <v>11197</v>
      </c>
    </row>
    <row r="149" spans="1:64" x14ac:dyDescent="0.2">
      <c r="A149" s="9" t="s">
        <v>32</v>
      </c>
      <c r="B149" s="10">
        <v>0.86899999999999999</v>
      </c>
      <c r="C149" s="10">
        <v>0.73</v>
      </c>
      <c r="D149" s="10">
        <f t="shared" si="100"/>
        <v>0.13900000000000001</v>
      </c>
      <c r="E149" s="11">
        <v>19</v>
      </c>
      <c r="F149" s="11">
        <v>21</v>
      </c>
      <c r="G149" s="11">
        <v>55081</v>
      </c>
      <c r="H149" s="11">
        <v>52262</v>
      </c>
      <c r="I149" s="12">
        <f>+(G149-H149)/H149*100</f>
        <v>5.3939765030040947</v>
      </c>
      <c r="J149" s="11">
        <v>63371</v>
      </c>
      <c r="K149" s="11">
        <v>71638</v>
      </c>
      <c r="L149" s="12">
        <f t="shared" si="101"/>
        <v>-11.539964823138558</v>
      </c>
      <c r="M149" s="12"/>
      <c r="N149" s="10">
        <v>0.73</v>
      </c>
      <c r="O149" s="10">
        <v>0.71399999999999997</v>
      </c>
      <c r="P149" s="10">
        <f t="shared" si="102"/>
        <v>1.6000000000000014E-2</v>
      </c>
      <c r="Q149" s="11">
        <v>21</v>
      </c>
      <c r="R149" s="11">
        <v>21</v>
      </c>
      <c r="S149" s="11">
        <v>52262</v>
      </c>
      <c r="T149" s="11">
        <f>70615*0.714</f>
        <v>50419.11</v>
      </c>
      <c r="U149" s="12">
        <f>+(S149-T149)/T149*100</f>
        <v>3.6551418698188036</v>
      </c>
      <c r="V149" s="11">
        <v>71638</v>
      </c>
      <c r="W149" s="11">
        <v>70615</v>
      </c>
      <c r="X149" s="12">
        <f t="shared" si="103"/>
        <v>1.4487007009842101</v>
      </c>
      <c r="Y149" s="9"/>
      <c r="Z149" s="10">
        <v>0.71399999999999997</v>
      </c>
      <c r="AA149" s="11">
        <v>21</v>
      </c>
      <c r="AB149" s="11">
        <v>70615</v>
      </c>
      <c r="AC149" s="4"/>
      <c r="AD149" s="10">
        <v>0.66700000000000004</v>
      </c>
      <c r="AE149" s="11">
        <v>22</v>
      </c>
      <c r="AF149" s="11">
        <v>70224</v>
      </c>
      <c r="AG149" s="4"/>
      <c r="AH149" s="10">
        <v>0.73499999999999999</v>
      </c>
      <c r="AI149" s="11">
        <v>20</v>
      </c>
      <c r="AJ149" s="11">
        <v>69412</v>
      </c>
      <c r="AK149" s="4"/>
      <c r="AL149" s="10">
        <v>0.75600000000000001</v>
      </c>
      <c r="AM149" s="11">
        <v>20</v>
      </c>
      <c r="AN149" s="11">
        <v>69317</v>
      </c>
      <c r="AO149" s="4"/>
      <c r="AP149" s="10">
        <v>0.69499999999999995</v>
      </c>
      <c r="AQ149" s="11">
        <v>20</v>
      </c>
      <c r="AR149" s="11">
        <v>71833</v>
      </c>
      <c r="AS149" s="4"/>
      <c r="AT149" s="10">
        <v>0.72099999999999997</v>
      </c>
      <c r="AU149" s="11">
        <v>19</v>
      </c>
      <c r="AV149" s="11">
        <v>68962</v>
      </c>
      <c r="AW149" s="4"/>
      <c r="AX149" s="10">
        <v>0.66400000000000003</v>
      </c>
      <c r="AY149" s="11">
        <v>21</v>
      </c>
      <c r="AZ149" s="11">
        <v>69916</v>
      </c>
      <c r="BA149" s="4"/>
      <c r="BB149" s="10">
        <v>0.73699999999999999</v>
      </c>
      <c r="BC149" s="11">
        <v>19</v>
      </c>
      <c r="BD149" s="11">
        <v>61226</v>
      </c>
      <c r="BE149" s="4"/>
      <c r="BF149" s="10">
        <v>0.8</v>
      </c>
      <c r="BG149" s="11">
        <v>17</v>
      </c>
      <c r="BH149" s="11">
        <v>62379</v>
      </c>
      <c r="BJ149" s="10">
        <v>0.84799999999999998</v>
      </c>
      <c r="BK149" s="11">
        <v>15</v>
      </c>
      <c r="BL149" s="11">
        <v>43596</v>
      </c>
    </row>
    <row r="150" spans="1:64" x14ac:dyDescent="0.2">
      <c r="A150" s="9" t="s">
        <v>1</v>
      </c>
      <c r="B150" s="10">
        <v>0.89100000000000001</v>
      </c>
      <c r="C150" s="10">
        <v>0.70199999999999996</v>
      </c>
      <c r="D150" s="10">
        <f t="shared" si="100"/>
        <v>0.18900000000000006</v>
      </c>
      <c r="E150" s="11">
        <v>5</v>
      </c>
      <c r="F150" s="11">
        <v>5</v>
      </c>
      <c r="G150" s="11">
        <v>4860</v>
      </c>
      <c r="H150" s="11">
        <v>3818</v>
      </c>
      <c r="I150" s="12">
        <f>+(G150-H150)/H150*100</f>
        <v>27.29177579884756</v>
      </c>
      <c r="J150" s="11">
        <v>5454</v>
      </c>
      <c r="K150" s="11">
        <v>5440</v>
      </c>
      <c r="L150" s="12">
        <f t="shared" si="101"/>
        <v>0.25735294117647056</v>
      </c>
      <c r="M150" s="12"/>
      <c r="N150" s="10">
        <v>0.70199999999999996</v>
      </c>
      <c r="O150" s="10">
        <v>0.76300000000000001</v>
      </c>
      <c r="P150" s="10">
        <f t="shared" si="102"/>
        <v>-6.1000000000000054E-2</v>
      </c>
      <c r="Q150" s="11">
        <v>5</v>
      </c>
      <c r="R150" s="11">
        <v>5</v>
      </c>
      <c r="S150" s="11">
        <v>3818</v>
      </c>
      <c r="T150" s="11">
        <f>5427*0.763</f>
        <v>4140.8010000000004</v>
      </c>
      <c r="U150" s="12">
        <f>+(S150-T150)/T150*100</f>
        <v>-7.7956173213829967</v>
      </c>
      <c r="V150" s="11">
        <v>5440</v>
      </c>
      <c r="W150" s="11">
        <v>5427</v>
      </c>
      <c r="X150" s="12">
        <f t="shared" si="103"/>
        <v>0.23954302561267735</v>
      </c>
      <c r="Y150" s="9"/>
      <c r="Z150" s="10">
        <v>0.76300000000000001</v>
      </c>
      <c r="AA150" s="11">
        <v>5</v>
      </c>
      <c r="AB150" s="11">
        <v>5427</v>
      </c>
      <c r="AC150" s="4"/>
      <c r="AD150" s="10">
        <v>0.65700000000000003</v>
      </c>
      <c r="AE150" s="11">
        <v>5</v>
      </c>
      <c r="AF150" s="11">
        <v>3864</v>
      </c>
      <c r="AG150" s="4"/>
      <c r="AH150" s="10">
        <v>0.72099999999999997</v>
      </c>
      <c r="AI150" s="11">
        <v>4</v>
      </c>
      <c r="AJ150" s="11">
        <v>2492</v>
      </c>
      <c r="AK150" s="4"/>
      <c r="AL150" s="10">
        <v>0.42099999999999999</v>
      </c>
      <c r="AM150" s="11">
        <v>3</v>
      </c>
      <c r="AN150" s="11">
        <v>2072</v>
      </c>
      <c r="AO150" s="4"/>
      <c r="AP150" s="10">
        <v>0.42499999999999999</v>
      </c>
      <c r="AQ150" s="11">
        <v>2</v>
      </c>
      <c r="AR150" s="11">
        <v>1740</v>
      </c>
      <c r="AS150" s="4"/>
      <c r="AT150" s="10">
        <v>0.42299999999999999</v>
      </c>
      <c r="AU150" s="11">
        <v>2</v>
      </c>
      <c r="AV150" s="11">
        <v>1680</v>
      </c>
      <c r="AW150" s="4"/>
      <c r="AX150" s="10">
        <v>0.57499999999999996</v>
      </c>
      <c r="AY150" s="11">
        <v>2</v>
      </c>
      <c r="AZ150" s="11">
        <v>1680</v>
      </c>
      <c r="BA150" s="4"/>
      <c r="BB150" s="10">
        <v>0.64900000000000002</v>
      </c>
      <c r="BC150" s="11">
        <v>2</v>
      </c>
      <c r="BD150" s="11">
        <v>1758</v>
      </c>
      <c r="BE150" s="4"/>
      <c r="BF150" s="10">
        <v>0.82399999999999995</v>
      </c>
      <c r="BG150" s="11">
        <v>2</v>
      </c>
      <c r="BH150" s="11">
        <v>1740</v>
      </c>
      <c r="BJ150" s="10">
        <v>0.874</v>
      </c>
      <c r="BK150" s="11">
        <v>2</v>
      </c>
      <c r="BL150" s="11">
        <v>1652</v>
      </c>
    </row>
    <row r="151" spans="1:64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64" x14ac:dyDescent="0.2">
      <c r="A152" s="4"/>
      <c r="B152" s="17" t="s">
        <v>176</v>
      </c>
      <c r="C152" s="17"/>
      <c r="D152" s="17"/>
      <c r="E152" s="17"/>
      <c r="F152" s="17"/>
      <c r="G152" s="17"/>
      <c r="H152" s="17"/>
      <c r="I152" s="17"/>
      <c r="J152" s="17"/>
      <c r="K152" s="20"/>
      <c r="L152" s="20"/>
      <c r="M152" s="20"/>
      <c r="N152" s="17" t="s">
        <v>177</v>
      </c>
      <c r="O152" s="17"/>
      <c r="P152" s="17"/>
      <c r="Q152" s="17"/>
      <c r="R152" s="17"/>
      <c r="S152" s="17"/>
      <c r="T152" s="17"/>
      <c r="U152" s="17"/>
      <c r="V152" s="17"/>
      <c r="W152" s="20"/>
      <c r="X152" s="20"/>
      <c r="Y152" s="4"/>
      <c r="Z152" s="17" t="s">
        <v>178</v>
      </c>
      <c r="AA152" s="17"/>
      <c r="AB152" s="17"/>
      <c r="AC152" s="4"/>
      <c r="AD152" s="17" t="s">
        <v>179</v>
      </c>
      <c r="AE152" s="17"/>
      <c r="AF152" s="17"/>
      <c r="AG152" s="4"/>
      <c r="AH152" s="17" t="s">
        <v>180</v>
      </c>
      <c r="AI152" s="17"/>
      <c r="AJ152" s="17"/>
      <c r="AK152" s="4"/>
      <c r="AL152" s="17" t="s">
        <v>181</v>
      </c>
      <c r="AM152" s="17"/>
      <c r="AN152" s="17"/>
      <c r="AO152" s="4"/>
      <c r="AP152" s="17" t="s">
        <v>182</v>
      </c>
      <c r="AQ152" s="17"/>
      <c r="AR152" s="17"/>
      <c r="AS152" s="4"/>
      <c r="AT152" s="17" t="s">
        <v>183</v>
      </c>
      <c r="AU152" s="17"/>
      <c r="AV152" s="17"/>
      <c r="AW152" s="4"/>
      <c r="AX152" s="17" t="s">
        <v>184</v>
      </c>
      <c r="AY152" s="17"/>
      <c r="AZ152" s="17"/>
      <c r="BA152" s="4"/>
      <c r="BB152" s="17" t="s">
        <v>185</v>
      </c>
      <c r="BC152" s="17"/>
      <c r="BD152" s="17"/>
      <c r="BE152" s="4"/>
      <c r="BF152" s="17" t="s">
        <v>186</v>
      </c>
      <c r="BG152" s="17"/>
      <c r="BH152" s="17"/>
      <c r="BJ152" s="17" t="s">
        <v>187</v>
      </c>
      <c r="BK152" s="17"/>
      <c r="BL152" s="17"/>
    </row>
    <row r="153" spans="1:64" ht="45" x14ac:dyDescent="0.2">
      <c r="A153" s="4"/>
      <c r="B153" s="7" t="s">
        <v>15</v>
      </c>
      <c r="C153" s="7" t="s">
        <v>16</v>
      </c>
      <c r="D153" s="8" t="s">
        <v>17</v>
      </c>
      <c r="E153" s="8" t="s">
        <v>18</v>
      </c>
      <c r="F153" s="8" t="s">
        <v>19</v>
      </c>
      <c r="G153" s="8" t="s">
        <v>20</v>
      </c>
      <c r="H153" s="8" t="s">
        <v>21</v>
      </c>
      <c r="I153" s="8" t="s">
        <v>22</v>
      </c>
      <c r="J153" s="8" t="s">
        <v>23</v>
      </c>
      <c r="K153" s="8" t="s">
        <v>188</v>
      </c>
      <c r="L153" s="8" t="s">
        <v>22</v>
      </c>
      <c r="M153" s="8"/>
      <c r="N153" s="7" t="s">
        <v>15</v>
      </c>
      <c r="O153" s="7" t="s">
        <v>16</v>
      </c>
      <c r="P153" s="8" t="s">
        <v>17</v>
      </c>
      <c r="Q153" s="8" t="s">
        <v>18</v>
      </c>
      <c r="R153" s="8" t="s">
        <v>19</v>
      </c>
      <c r="S153" s="8" t="s">
        <v>20</v>
      </c>
      <c r="T153" s="8" t="s">
        <v>21</v>
      </c>
      <c r="U153" s="8" t="s">
        <v>22</v>
      </c>
      <c r="V153" s="8" t="s">
        <v>23</v>
      </c>
      <c r="W153" s="8" t="s">
        <v>25</v>
      </c>
      <c r="X153" s="8" t="s">
        <v>22</v>
      </c>
      <c r="Y153" s="4"/>
      <c r="Z153" s="7" t="s">
        <v>2</v>
      </c>
      <c r="AA153" s="8" t="s">
        <v>26</v>
      </c>
      <c r="AB153" s="8" t="s">
        <v>27</v>
      </c>
      <c r="AC153" s="4"/>
      <c r="AD153" s="7" t="s">
        <v>2</v>
      </c>
      <c r="AE153" s="8" t="s">
        <v>26</v>
      </c>
      <c r="AF153" s="8" t="s">
        <v>27</v>
      </c>
      <c r="AG153" s="4"/>
      <c r="AH153" s="7" t="s">
        <v>2</v>
      </c>
      <c r="AI153" s="8" t="s">
        <v>26</v>
      </c>
      <c r="AJ153" s="8" t="s">
        <v>27</v>
      </c>
      <c r="AK153" s="4"/>
      <c r="AL153" s="7" t="s">
        <v>2</v>
      </c>
      <c r="AM153" s="8" t="s">
        <v>26</v>
      </c>
      <c r="AN153" s="8" t="s">
        <v>27</v>
      </c>
      <c r="AO153" s="4"/>
      <c r="AP153" s="7" t="s">
        <v>2</v>
      </c>
      <c r="AQ153" s="8" t="s">
        <v>26</v>
      </c>
      <c r="AR153" s="8" t="s">
        <v>27</v>
      </c>
      <c r="AS153" s="4"/>
      <c r="AT153" s="7" t="s">
        <v>2</v>
      </c>
      <c r="AU153" s="8" t="s">
        <v>26</v>
      </c>
      <c r="AV153" s="8" t="s">
        <v>27</v>
      </c>
      <c r="AW153" s="4"/>
      <c r="AX153" s="7" t="s">
        <v>2</v>
      </c>
      <c r="AY153" s="8" t="s">
        <v>26</v>
      </c>
      <c r="AZ153" s="8" t="s">
        <v>27</v>
      </c>
      <c r="BA153" s="4"/>
      <c r="BB153" s="7" t="s">
        <v>2</v>
      </c>
      <c r="BC153" s="8" t="s">
        <v>26</v>
      </c>
      <c r="BD153" s="8" t="s">
        <v>27</v>
      </c>
      <c r="BE153" s="4"/>
      <c r="BF153" s="7" t="s">
        <v>2</v>
      </c>
      <c r="BG153" s="8" t="s">
        <v>26</v>
      </c>
      <c r="BH153" s="8" t="s">
        <v>27</v>
      </c>
      <c r="BJ153" s="7" t="s">
        <v>2</v>
      </c>
      <c r="BK153" s="8" t="s">
        <v>26</v>
      </c>
      <c r="BL153" s="8" t="s">
        <v>27</v>
      </c>
    </row>
    <row r="154" spans="1:64" x14ac:dyDescent="0.2">
      <c r="A154" s="9" t="s">
        <v>28</v>
      </c>
      <c r="B154" s="10">
        <v>0.77600000000000002</v>
      </c>
      <c r="C154" s="10">
        <v>0.65500000000000003</v>
      </c>
      <c r="D154" s="10">
        <f>+B154-C154</f>
        <v>0.121</v>
      </c>
      <c r="E154" s="11">
        <v>31</v>
      </c>
      <c r="F154" s="11">
        <v>33</v>
      </c>
      <c r="G154" s="11">
        <v>64665</v>
      </c>
      <c r="H154" s="11">
        <v>61907</v>
      </c>
      <c r="I154" s="12">
        <f>+(G154-H154)/H154*100</f>
        <v>4.4550697013261829</v>
      </c>
      <c r="J154" s="11">
        <v>83300</v>
      </c>
      <c r="K154" s="11">
        <v>94486</v>
      </c>
      <c r="L154" s="12">
        <f>+(J154-K154)/K154*100</f>
        <v>-11.838790931989925</v>
      </c>
      <c r="M154" s="12"/>
      <c r="N154" s="10">
        <v>0.65500000000000003</v>
      </c>
      <c r="O154" s="10">
        <v>0.67500000000000004</v>
      </c>
      <c r="P154" s="10">
        <f>+N154-O154</f>
        <v>-2.0000000000000018E-2</v>
      </c>
      <c r="Q154" s="11">
        <v>33</v>
      </c>
      <c r="R154" s="11">
        <v>33</v>
      </c>
      <c r="S154" s="11">
        <v>61907</v>
      </c>
      <c r="T154" s="11">
        <f>+AB154*Z154</f>
        <v>64323.450000000004</v>
      </c>
      <c r="U154" s="12">
        <f>+(S154-T154)/T154*100</f>
        <v>-3.7567170293260141</v>
      </c>
      <c r="V154" s="11">
        <v>94486</v>
      </c>
      <c r="W154" s="11">
        <v>95294</v>
      </c>
      <c r="X154" s="12">
        <f>+(V154-W154)/W154*100</f>
        <v>-0.84790228136084123</v>
      </c>
      <c r="Y154" s="9"/>
      <c r="Z154" s="10">
        <v>0.67500000000000004</v>
      </c>
      <c r="AA154" s="11">
        <v>33</v>
      </c>
      <c r="AB154" s="11">
        <v>95294</v>
      </c>
      <c r="AC154" s="4"/>
      <c r="AD154" s="10">
        <v>0.621</v>
      </c>
      <c r="AE154" s="11">
        <v>33</v>
      </c>
      <c r="AF154" s="11">
        <v>95992</v>
      </c>
      <c r="AG154" s="4"/>
      <c r="AH154" s="10">
        <v>0.72799999999999998</v>
      </c>
      <c r="AI154" s="11">
        <v>31</v>
      </c>
      <c r="AJ154" s="11">
        <v>93825</v>
      </c>
      <c r="AK154" s="4"/>
      <c r="AL154" s="10">
        <v>0.67400000000000004</v>
      </c>
      <c r="AM154" s="11">
        <v>30</v>
      </c>
      <c r="AN154" s="11">
        <v>93490</v>
      </c>
      <c r="AO154" s="4"/>
      <c r="AP154" s="10">
        <v>0.64600000000000002</v>
      </c>
      <c r="AQ154" s="11">
        <v>29</v>
      </c>
      <c r="AR154" s="11">
        <v>92906</v>
      </c>
      <c r="AS154" s="4"/>
      <c r="AT154" s="10">
        <v>0.64900000000000002</v>
      </c>
      <c r="AU154" s="11">
        <v>28</v>
      </c>
      <c r="AV154" s="11">
        <v>92411</v>
      </c>
      <c r="AW154" s="4"/>
      <c r="AX154" s="10">
        <v>0.58199999999999996</v>
      </c>
      <c r="AY154" s="11">
        <v>27</v>
      </c>
      <c r="AZ154" s="11">
        <v>89559</v>
      </c>
      <c r="BA154" s="4"/>
      <c r="BB154" s="10">
        <v>0.625</v>
      </c>
      <c r="BC154" s="11">
        <v>26</v>
      </c>
      <c r="BD154" s="11">
        <v>82318</v>
      </c>
      <c r="BE154" s="4"/>
      <c r="BF154" s="10">
        <v>0.74</v>
      </c>
      <c r="BG154" s="11">
        <v>26</v>
      </c>
      <c r="BH154" s="11">
        <v>79623</v>
      </c>
      <c r="BJ154" s="10">
        <v>0.77700000000000002</v>
      </c>
      <c r="BK154" s="11">
        <v>22</v>
      </c>
      <c r="BL154" s="11">
        <v>60667</v>
      </c>
    </row>
    <row r="155" spans="1:64" x14ac:dyDescent="0.2">
      <c r="A155" s="9"/>
      <c r="B155" s="10"/>
      <c r="C155" s="10"/>
      <c r="D155" s="10"/>
      <c r="E155" s="11"/>
      <c r="F155" s="11"/>
      <c r="G155" s="11"/>
      <c r="H155" s="11"/>
      <c r="I155" s="12"/>
      <c r="J155" s="11"/>
      <c r="K155" s="11"/>
      <c r="L155" s="12"/>
      <c r="M155" s="12"/>
      <c r="N155" s="10"/>
      <c r="O155" s="10"/>
      <c r="P155" s="10"/>
      <c r="Q155" s="11"/>
      <c r="R155" s="11"/>
      <c r="S155" s="11"/>
      <c r="T155" s="11"/>
      <c r="U155" s="12"/>
      <c r="V155" s="11"/>
      <c r="W155" s="11"/>
      <c r="X155" s="12"/>
      <c r="Y155" s="9"/>
      <c r="Z155" s="10"/>
      <c r="AA155" s="11"/>
      <c r="AB155" s="11"/>
      <c r="AC155" s="4"/>
      <c r="AD155" s="10"/>
      <c r="AE155" s="11"/>
      <c r="AF155" s="11"/>
      <c r="AG155" s="4"/>
      <c r="AH155" s="10"/>
      <c r="AI155" s="11"/>
      <c r="AJ155" s="11"/>
      <c r="AK155" s="4"/>
      <c r="AL155" s="10"/>
      <c r="AM155" s="11"/>
      <c r="AN155" s="11"/>
      <c r="AO155" s="4"/>
      <c r="AP155" s="10"/>
      <c r="AQ155" s="11"/>
      <c r="AR155" s="11"/>
      <c r="AS155" s="4"/>
      <c r="AT155" s="10"/>
      <c r="AU155" s="11"/>
      <c r="AV155" s="11"/>
      <c r="AW155" s="4"/>
      <c r="AX155" s="10"/>
      <c r="AY155" s="11"/>
      <c r="AZ155" s="11"/>
      <c r="BA155" s="4"/>
      <c r="BB155" s="10"/>
      <c r="BC155" s="11"/>
      <c r="BD155" s="11"/>
      <c r="BE155" s="4"/>
      <c r="BF155" s="10"/>
      <c r="BG155" s="11"/>
      <c r="BH155" s="11"/>
      <c r="BJ155" s="10"/>
      <c r="BK155" s="14"/>
      <c r="BL155" s="11"/>
    </row>
    <row r="156" spans="1:64" x14ac:dyDescent="0.2">
      <c r="A156" s="9" t="s">
        <v>29</v>
      </c>
      <c r="B156" s="10">
        <v>0.81299999999999994</v>
      </c>
      <c r="C156" s="10">
        <v>0.65100000000000002</v>
      </c>
      <c r="D156" s="10">
        <f t="shared" ref="D156:D158" si="104">+B156-C156</f>
        <v>0.16199999999999992</v>
      </c>
      <c r="E156" s="11">
        <v>6</v>
      </c>
      <c r="F156" s="11">
        <v>7</v>
      </c>
      <c r="G156" s="11">
        <v>39330</v>
      </c>
      <c r="H156" s="11">
        <v>37632</v>
      </c>
      <c r="I156" s="12">
        <f>+(G156-H156)/H156*100</f>
        <v>4.5121173469387754</v>
      </c>
      <c r="J156" s="11">
        <v>48383</v>
      </c>
      <c r="K156" s="11">
        <v>57846</v>
      </c>
      <c r="L156" s="12">
        <f t="shared" ref="L156:L158" si="105">+(J156-K156)/K156*100</f>
        <v>-16.358953082322028</v>
      </c>
      <c r="M156" s="12"/>
      <c r="N156" s="10">
        <v>0.65100000000000002</v>
      </c>
      <c r="O156" s="10">
        <v>0.63900000000000001</v>
      </c>
      <c r="P156" s="10">
        <f t="shared" ref="P156:P162" si="106">+N156-O156</f>
        <v>1.2000000000000011E-2</v>
      </c>
      <c r="Q156" s="11">
        <v>7</v>
      </c>
      <c r="R156" s="11">
        <v>7</v>
      </c>
      <c r="S156" s="11">
        <v>37632</v>
      </c>
      <c r="T156" s="11">
        <f t="shared" ref="T156:T162" si="107">+AB156*Z156</f>
        <v>37320.156000000003</v>
      </c>
      <c r="U156" s="12">
        <f>+(S156-T156)/T156*100</f>
        <v>0.83559136247982801</v>
      </c>
      <c r="V156" s="11">
        <v>57846</v>
      </c>
      <c r="W156" s="11">
        <v>58404</v>
      </c>
      <c r="X156" s="12">
        <f t="shared" ref="X156:X162" si="108">+(V156-W156)/W156*100</f>
        <v>-0.95541401273885351</v>
      </c>
      <c r="Y156" s="9"/>
      <c r="Z156" s="10">
        <v>0.63900000000000001</v>
      </c>
      <c r="AA156" s="11">
        <v>7</v>
      </c>
      <c r="AB156" s="11">
        <v>58404</v>
      </c>
      <c r="AC156" s="4"/>
      <c r="AD156" s="10">
        <v>0.58399999999999996</v>
      </c>
      <c r="AE156" s="11">
        <v>7</v>
      </c>
      <c r="AF156" s="11">
        <v>59355</v>
      </c>
      <c r="AG156" s="4"/>
      <c r="AH156" s="10">
        <v>0.72899999999999998</v>
      </c>
      <c r="AI156" s="11">
        <v>7</v>
      </c>
      <c r="AJ156" s="11">
        <v>60109</v>
      </c>
      <c r="AK156" s="4"/>
      <c r="AL156" s="10">
        <v>0.68600000000000005</v>
      </c>
      <c r="AM156" s="11">
        <v>7</v>
      </c>
      <c r="AN156" s="11">
        <v>60278</v>
      </c>
      <c r="AO156" s="4"/>
      <c r="AP156" s="10">
        <v>0.63900000000000001</v>
      </c>
      <c r="AQ156" s="11">
        <v>7</v>
      </c>
      <c r="AR156" s="11">
        <v>54591</v>
      </c>
      <c r="AS156" s="4"/>
      <c r="AT156" s="10">
        <v>0.65700000000000003</v>
      </c>
      <c r="AU156" s="11">
        <v>6</v>
      </c>
      <c r="AV156" s="11">
        <v>54684</v>
      </c>
      <c r="AW156" s="4"/>
      <c r="AX156" s="10">
        <v>0.57599999999999996</v>
      </c>
      <c r="AY156" s="11">
        <v>6</v>
      </c>
      <c r="AZ156" s="11">
        <v>54684</v>
      </c>
      <c r="BA156" s="4"/>
      <c r="BB156" s="10">
        <v>0.64</v>
      </c>
      <c r="BC156" s="11">
        <v>6</v>
      </c>
      <c r="BD156" s="11">
        <v>47275</v>
      </c>
      <c r="BE156" s="4"/>
      <c r="BF156" s="10">
        <v>0.75700000000000001</v>
      </c>
      <c r="BG156" s="11">
        <v>5</v>
      </c>
      <c r="BH156" s="11">
        <v>43865</v>
      </c>
      <c r="BJ156" s="10">
        <v>0.76400000000000001</v>
      </c>
      <c r="BK156" s="11">
        <v>5</v>
      </c>
      <c r="BL156" s="11">
        <v>34875</v>
      </c>
    </row>
    <row r="157" spans="1:64" x14ac:dyDescent="0.2">
      <c r="A157" s="9" t="s">
        <v>30</v>
      </c>
      <c r="B157" s="10">
        <v>0.71</v>
      </c>
      <c r="C157" s="10">
        <v>0.61399999999999999</v>
      </c>
      <c r="D157" s="10">
        <f t="shared" si="104"/>
        <v>9.5999999999999974E-2</v>
      </c>
      <c r="E157" s="11">
        <v>9</v>
      </c>
      <c r="F157" s="11">
        <v>9</v>
      </c>
      <c r="G157" s="11">
        <v>14235</v>
      </c>
      <c r="H157" s="11">
        <v>12954</v>
      </c>
      <c r="I157" s="12">
        <f>+(G157-H157)/H157*100</f>
        <v>9.8888374247336728</v>
      </c>
      <c r="J157" s="11">
        <v>20039</v>
      </c>
      <c r="K157" s="11">
        <v>21111</v>
      </c>
      <c r="L157" s="12">
        <f t="shared" si="105"/>
        <v>-5.0779214627445404</v>
      </c>
      <c r="M157" s="12"/>
      <c r="N157" s="10">
        <v>0.61399999999999999</v>
      </c>
      <c r="O157" s="10">
        <v>0.69</v>
      </c>
      <c r="P157" s="10">
        <f t="shared" si="106"/>
        <v>-7.5999999999999956E-2</v>
      </c>
      <c r="Q157" s="11">
        <v>9</v>
      </c>
      <c r="R157" s="11">
        <v>9</v>
      </c>
      <c r="S157" s="11">
        <v>12954</v>
      </c>
      <c r="T157" s="11">
        <f t="shared" si="107"/>
        <v>14545.199999999999</v>
      </c>
      <c r="U157" s="12">
        <f>+(S157-T157)/T157*100</f>
        <v>-10.939691444600273</v>
      </c>
      <c r="V157" s="11">
        <v>21111</v>
      </c>
      <c r="W157" s="11">
        <v>21080</v>
      </c>
      <c r="X157" s="12">
        <f t="shared" si="108"/>
        <v>0.14705882352941177</v>
      </c>
      <c r="Y157" s="9"/>
      <c r="Z157" s="10">
        <v>0.69</v>
      </c>
      <c r="AA157" s="11">
        <v>9</v>
      </c>
      <c r="AB157" s="11">
        <v>21080</v>
      </c>
      <c r="AC157" s="4"/>
      <c r="AD157" s="10">
        <v>0.64600000000000002</v>
      </c>
      <c r="AE157" s="11">
        <v>9</v>
      </c>
      <c r="AF157" s="11">
        <v>21173</v>
      </c>
      <c r="AG157" s="4"/>
      <c r="AH157" s="10">
        <v>0.70499999999999996</v>
      </c>
      <c r="AI157" s="11">
        <v>9</v>
      </c>
      <c r="AJ157" s="11">
        <v>21172</v>
      </c>
      <c r="AK157" s="4"/>
      <c r="AL157" s="10">
        <v>0.623</v>
      </c>
      <c r="AM157" s="11">
        <v>9</v>
      </c>
      <c r="AN157" s="11">
        <v>21164</v>
      </c>
      <c r="AO157" s="4"/>
      <c r="AP157" s="10">
        <v>0.68</v>
      </c>
      <c r="AQ157" s="11">
        <v>9</v>
      </c>
      <c r="AR157" s="11">
        <v>23280</v>
      </c>
      <c r="AS157" s="4"/>
      <c r="AT157" s="10">
        <v>0.623</v>
      </c>
      <c r="AU157" s="11">
        <v>9</v>
      </c>
      <c r="AV157" s="11">
        <v>23281</v>
      </c>
      <c r="AW157" s="4"/>
      <c r="AX157" s="10">
        <v>0.59599999999999997</v>
      </c>
      <c r="AY157" s="11">
        <v>7</v>
      </c>
      <c r="AZ157" s="11">
        <v>19902</v>
      </c>
      <c r="BA157" s="4"/>
      <c r="BB157" s="10">
        <v>0.59199999999999997</v>
      </c>
      <c r="BC157" s="11">
        <v>7</v>
      </c>
      <c r="BD157" s="11">
        <v>20274</v>
      </c>
      <c r="BE157" s="4"/>
      <c r="BF157" s="10">
        <v>0.747</v>
      </c>
      <c r="BG157" s="11">
        <v>11</v>
      </c>
      <c r="BH157" s="11">
        <v>26753</v>
      </c>
      <c r="BJ157" s="10">
        <v>0.83</v>
      </c>
      <c r="BK157" s="11">
        <v>9</v>
      </c>
      <c r="BL157" s="11">
        <v>18569</v>
      </c>
    </row>
    <row r="158" spans="1:64" x14ac:dyDescent="0.2">
      <c r="A158" s="9" t="s">
        <v>31</v>
      </c>
      <c r="B158" s="10">
        <v>0.746</v>
      </c>
      <c r="C158" s="10">
        <v>0.72899999999999998</v>
      </c>
      <c r="D158" s="10">
        <f t="shared" si="104"/>
        <v>1.7000000000000015E-2</v>
      </c>
      <c r="E158" s="11">
        <v>16</v>
      </c>
      <c r="F158" s="11">
        <v>17</v>
      </c>
      <c r="G158" s="11">
        <v>11099</v>
      </c>
      <c r="H158" s="11">
        <v>11319</v>
      </c>
      <c r="I158" s="12">
        <f>+(G158-H158)/H158*100</f>
        <v>-1.9436345966958213</v>
      </c>
      <c r="J158" s="11">
        <v>14878</v>
      </c>
      <c r="K158" s="11">
        <v>15529</v>
      </c>
      <c r="L158" s="12">
        <f t="shared" si="105"/>
        <v>-4.19215661021315</v>
      </c>
      <c r="M158" s="12"/>
      <c r="N158" s="10">
        <v>0.72899999999999998</v>
      </c>
      <c r="O158" s="10">
        <v>0.78700000000000003</v>
      </c>
      <c r="P158" s="10">
        <f t="shared" si="106"/>
        <v>-5.8000000000000052E-2</v>
      </c>
      <c r="Q158" s="11">
        <v>17</v>
      </c>
      <c r="R158" s="11">
        <v>17</v>
      </c>
      <c r="S158" s="11">
        <v>11319</v>
      </c>
      <c r="T158" s="11">
        <f t="shared" si="107"/>
        <v>12442.470000000001</v>
      </c>
      <c r="U158" s="12">
        <f>+(S158-T158)/T158*100</f>
        <v>-9.0293165263810238</v>
      </c>
      <c r="V158" s="11">
        <v>15529</v>
      </c>
      <c r="W158" s="11">
        <v>15810</v>
      </c>
      <c r="X158" s="12">
        <f t="shared" si="108"/>
        <v>-1.7773561037318153</v>
      </c>
      <c r="Y158" s="9"/>
      <c r="Z158" s="10">
        <v>0.78700000000000003</v>
      </c>
      <c r="AA158" s="11">
        <v>17</v>
      </c>
      <c r="AB158" s="11">
        <v>15810</v>
      </c>
      <c r="AC158" s="4"/>
      <c r="AD158" s="10">
        <v>0.73699999999999999</v>
      </c>
      <c r="AE158" s="11">
        <v>17</v>
      </c>
      <c r="AF158" s="11">
        <v>14834</v>
      </c>
      <c r="AG158" s="4"/>
      <c r="AH158" s="10">
        <v>0.76300000000000001</v>
      </c>
      <c r="AI158" s="11">
        <v>15</v>
      </c>
      <c r="AJ158" s="11">
        <v>12544</v>
      </c>
      <c r="AK158" s="4"/>
      <c r="AL158" s="10">
        <v>0.69799999999999995</v>
      </c>
      <c r="AM158" s="11">
        <v>14</v>
      </c>
      <c r="AN158" s="11">
        <v>12048</v>
      </c>
      <c r="AO158" s="4"/>
      <c r="AP158" s="10">
        <v>0.621</v>
      </c>
      <c r="AQ158" s="11">
        <v>13</v>
      </c>
      <c r="AR158" s="11">
        <v>15035</v>
      </c>
      <c r="AS158" s="4"/>
      <c r="AT158" s="10">
        <v>0.66</v>
      </c>
      <c r="AU158" s="11">
        <v>13</v>
      </c>
      <c r="AV158" s="11">
        <v>14446</v>
      </c>
      <c r="AW158" s="4"/>
      <c r="AX158" s="10">
        <v>0.58799999999999997</v>
      </c>
      <c r="AY158" s="11">
        <v>14</v>
      </c>
      <c r="AZ158" s="11">
        <v>14973</v>
      </c>
      <c r="BA158" s="4"/>
      <c r="BB158" s="10">
        <v>0.61899999999999999</v>
      </c>
      <c r="BC158" s="11">
        <v>13</v>
      </c>
      <c r="BD158" s="11">
        <v>14769</v>
      </c>
      <c r="BE158" s="4"/>
      <c r="BF158" s="10">
        <v>0.63700000000000001</v>
      </c>
      <c r="BG158" s="11">
        <v>10</v>
      </c>
      <c r="BH158" s="11">
        <v>9005</v>
      </c>
      <c r="BJ158" s="10">
        <v>0.69899999999999995</v>
      </c>
      <c r="BK158" s="11">
        <v>8</v>
      </c>
      <c r="BL158" s="11">
        <v>7223</v>
      </c>
    </row>
    <row r="159" spans="1:64" x14ac:dyDescent="0.2">
      <c r="A159" s="9"/>
      <c r="B159" s="10"/>
      <c r="C159" s="10"/>
      <c r="D159" s="10"/>
      <c r="E159" s="11"/>
      <c r="F159" s="11"/>
      <c r="G159" s="11"/>
      <c r="H159" s="11"/>
      <c r="I159" s="12"/>
      <c r="J159" s="11"/>
      <c r="K159" s="11"/>
      <c r="L159" s="12"/>
      <c r="M159" s="12"/>
      <c r="N159" s="10"/>
      <c r="O159" s="10"/>
      <c r="P159" s="10"/>
      <c r="Q159" s="11"/>
      <c r="R159" s="11"/>
      <c r="S159" s="11"/>
      <c r="T159" s="11"/>
      <c r="U159" s="12"/>
      <c r="V159" s="11"/>
      <c r="W159" s="11"/>
      <c r="X159" s="12"/>
      <c r="Y159" s="9"/>
      <c r="Z159" s="10"/>
      <c r="AA159" s="11"/>
      <c r="AB159" s="11"/>
      <c r="AC159" s="4"/>
      <c r="AD159" s="10"/>
      <c r="AE159" s="11"/>
      <c r="AF159" s="11"/>
      <c r="AG159" s="4"/>
      <c r="AH159" s="10"/>
      <c r="AI159" s="11"/>
      <c r="AJ159" s="11"/>
      <c r="AK159" s="4"/>
      <c r="AL159" s="10"/>
      <c r="AM159" s="11"/>
      <c r="AN159" s="11"/>
      <c r="AO159" s="4"/>
      <c r="AP159" s="10"/>
      <c r="AQ159" s="11"/>
      <c r="AR159" s="11"/>
      <c r="AS159" s="4"/>
      <c r="AT159" s="10"/>
      <c r="AU159" s="11"/>
      <c r="AV159" s="11"/>
      <c r="AW159" s="4"/>
      <c r="AX159" s="10"/>
      <c r="AY159" s="11"/>
      <c r="AZ159" s="11"/>
      <c r="BA159" s="4"/>
      <c r="BB159" s="10"/>
      <c r="BC159" s="11"/>
      <c r="BD159" s="11"/>
      <c r="BE159" s="4"/>
      <c r="BF159" s="10"/>
      <c r="BG159" s="11"/>
      <c r="BH159" s="11"/>
      <c r="BJ159" s="10"/>
      <c r="BK159" s="11"/>
      <c r="BL159" s="11"/>
    </row>
    <row r="160" spans="1:64" x14ac:dyDescent="0.2">
      <c r="A160" s="9" t="s">
        <v>0</v>
      </c>
      <c r="B160" s="10">
        <v>0.75700000000000001</v>
      </c>
      <c r="C160" s="10">
        <v>3.2000000000000001E-2</v>
      </c>
      <c r="D160" s="10">
        <f t="shared" ref="D160:D162" si="109">+B160-C160</f>
        <v>0.72499999999999998</v>
      </c>
      <c r="E160" s="11">
        <v>7</v>
      </c>
      <c r="F160" s="11">
        <v>7</v>
      </c>
      <c r="G160" s="11">
        <v>10750</v>
      </c>
      <c r="H160" s="11">
        <v>10390</v>
      </c>
      <c r="I160" s="12">
        <f>+(G160-H160)/H160*100</f>
        <v>3.4648700673724733</v>
      </c>
      <c r="J160" s="11">
        <v>14198</v>
      </c>
      <c r="K160" s="11">
        <v>14198</v>
      </c>
      <c r="L160" s="12">
        <f t="shared" ref="L160:L162" si="110">+(J160-K160)/K160*100</f>
        <v>0</v>
      </c>
      <c r="M160" s="12"/>
      <c r="N160" s="10">
        <v>3.2000000000000001E-2</v>
      </c>
      <c r="O160" s="10">
        <v>0.76900000000000002</v>
      </c>
      <c r="P160" s="10">
        <f t="shared" si="106"/>
        <v>-0.73699999999999999</v>
      </c>
      <c r="Q160" s="11">
        <v>7</v>
      </c>
      <c r="R160" s="11">
        <v>7</v>
      </c>
      <c r="S160" s="11">
        <v>10390</v>
      </c>
      <c r="T160" s="11">
        <f t="shared" si="107"/>
        <v>10894.423000000001</v>
      </c>
      <c r="U160" s="12">
        <f>+(S160-T160)/T160*100</f>
        <v>-4.6301029434968752</v>
      </c>
      <c r="V160" s="11">
        <v>14198</v>
      </c>
      <c r="W160" s="11">
        <v>14167</v>
      </c>
      <c r="X160" s="12">
        <f t="shared" si="108"/>
        <v>0.21881838074398249</v>
      </c>
      <c r="Y160" s="9"/>
      <c r="Z160" s="10">
        <v>0.76900000000000002</v>
      </c>
      <c r="AA160" s="11">
        <v>7</v>
      </c>
      <c r="AB160" s="11">
        <v>14167</v>
      </c>
      <c r="AC160" s="4"/>
      <c r="AD160" s="10">
        <v>0.75800000000000001</v>
      </c>
      <c r="AE160" s="11">
        <v>7</v>
      </c>
      <c r="AF160" s="11">
        <v>14260</v>
      </c>
      <c r="AG160" s="4"/>
      <c r="AH160" s="10">
        <v>0.77300000000000002</v>
      </c>
      <c r="AI160" s="11">
        <v>7</v>
      </c>
      <c r="AJ160" s="11">
        <v>14260</v>
      </c>
      <c r="AK160" s="4"/>
      <c r="AL160" s="10">
        <v>0.72899999999999998</v>
      </c>
      <c r="AM160" s="11">
        <v>7</v>
      </c>
      <c r="AN160" s="11">
        <v>14252</v>
      </c>
      <c r="AO160" s="4"/>
      <c r="AP160" s="10">
        <v>0.70199999999999996</v>
      </c>
      <c r="AQ160" s="11">
        <v>7</v>
      </c>
      <c r="AR160" s="11">
        <v>14260</v>
      </c>
      <c r="AS160" s="4"/>
      <c r="AT160" s="10">
        <v>0.69599999999999995</v>
      </c>
      <c r="AU160" s="11">
        <v>7</v>
      </c>
      <c r="AV160" s="11">
        <v>14260</v>
      </c>
      <c r="AW160" s="4"/>
      <c r="AX160" s="10">
        <v>0.62</v>
      </c>
      <c r="AY160" s="11">
        <v>6</v>
      </c>
      <c r="AZ160" s="11">
        <v>12834</v>
      </c>
      <c r="BA160" s="4"/>
      <c r="BB160" s="10">
        <v>0.63100000000000001</v>
      </c>
      <c r="BC160" s="11">
        <v>6</v>
      </c>
      <c r="BD160" s="11">
        <v>13206</v>
      </c>
      <c r="BE160" s="4"/>
      <c r="BF160" s="10">
        <v>0.79100000000000004</v>
      </c>
      <c r="BG160" s="11">
        <v>7</v>
      </c>
      <c r="BH160" s="11">
        <v>14260</v>
      </c>
      <c r="BJ160" s="10">
        <v>0.83699999999999997</v>
      </c>
      <c r="BK160" s="11">
        <v>7</v>
      </c>
      <c r="BL160" s="11">
        <v>12183</v>
      </c>
    </row>
    <row r="161" spans="1:64" x14ac:dyDescent="0.2">
      <c r="A161" s="9" t="s">
        <v>32</v>
      </c>
      <c r="B161" s="10">
        <v>0.79100000000000004</v>
      </c>
      <c r="C161" s="10">
        <v>0.63900000000000001</v>
      </c>
      <c r="D161" s="10">
        <f t="shared" si="109"/>
        <v>0.15200000000000002</v>
      </c>
      <c r="E161" s="11">
        <v>19</v>
      </c>
      <c r="F161" s="11">
        <v>21</v>
      </c>
      <c r="G161" s="11">
        <v>50364</v>
      </c>
      <c r="H161" s="11">
        <v>47842</v>
      </c>
      <c r="I161" s="12">
        <f>+(G161-H161)/H161*100</f>
        <v>5.2715187492161695</v>
      </c>
      <c r="J161" s="11">
        <v>63648</v>
      </c>
      <c r="K161" s="11">
        <v>74834</v>
      </c>
      <c r="L161" s="12">
        <f t="shared" si="110"/>
        <v>-14.94775102226261</v>
      </c>
      <c r="M161" s="12"/>
      <c r="N161" s="10">
        <v>0.63900000000000001</v>
      </c>
      <c r="O161" s="10">
        <v>0.65400000000000003</v>
      </c>
      <c r="P161" s="10">
        <f t="shared" si="106"/>
        <v>-1.5000000000000013E-2</v>
      </c>
      <c r="Q161" s="11">
        <v>21</v>
      </c>
      <c r="R161" s="11">
        <v>21</v>
      </c>
      <c r="S161" s="11">
        <v>47842</v>
      </c>
      <c r="T161" s="11">
        <f t="shared" si="107"/>
        <v>49367.19</v>
      </c>
      <c r="U161" s="12">
        <f>+(S161-T161)/T161*100</f>
        <v>-3.0894810905785852</v>
      </c>
      <c r="V161" s="11">
        <v>74834</v>
      </c>
      <c r="W161" s="11">
        <v>75485</v>
      </c>
      <c r="X161" s="12">
        <f t="shared" si="108"/>
        <v>-0.86242299794661204</v>
      </c>
      <c r="Y161" s="9"/>
      <c r="Z161" s="10">
        <v>0.65400000000000003</v>
      </c>
      <c r="AA161" s="11">
        <v>21</v>
      </c>
      <c r="AB161" s="11">
        <v>75485</v>
      </c>
      <c r="AC161" s="4"/>
      <c r="AD161" s="10">
        <v>0.59799999999999998</v>
      </c>
      <c r="AE161" s="11">
        <v>21</v>
      </c>
      <c r="AF161" s="11">
        <v>75828</v>
      </c>
      <c r="AG161" s="4"/>
      <c r="AH161" s="10">
        <v>0.72599999999999998</v>
      </c>
      <c r="AI161" s="11">
        <v>20</v>
      </c>
      <c r="AJ161" s="11">
        <v>76806</v>
      </c>
      <c r="AK161" s="4"/>
      <c r="AL161" s="10">
        <v>0.67300000000000004</v>
      </c>
      <c r="AM161" s="11">
        <v>20</v>
      </c>
      <c r="AN161" s="11">
        <v>76944</v>
      </c>
      <c r="AO161" s="4"/>
      <c r="AP161" s="10">
        <v>0.64400000000000002</v>
      </c>
      <c r="AQ161" s="11">
        <v>20</v>
      </c>
      <c r="AR161" s="11">
        <v>76786</v>
      </c>
      <c r="AS161" s="4"/>
      <c r="AT161" s="10">
        <v>0.64500000000000002</v>
      </c>
      <c r="AU161" s="11">
        <v>19</v>
      </c>
      <c r="AV161" s="11">
        <v>76291</v>
      </c>
      <c r="AW161" s="4"/>
      <c r="AX161" s="10">
        <v>0.57699999999999996</v>
      </c>
      <c r="AY161" s="11">
        <v>19</v>
      </c>
      <c r="AZ161" s="11">
        <v>74865</v>
      </c>
      <c r="BA161" s="4"/>
      <c r="BB161" s="10">
        <v>0.624</v>
      </c>
      <c r="BC161" s="11">
        <v>18</v>
      </c>
      <c r="BD161" s="11">
        <v>67252</v>
      </c>
      <c r="BE161" s="4"/>
      <c r="BF161" s="10">
        <v>0.73</v>
      </c>
      <c r="BG161" s="11">
        <v>17</v>
      </c>
      <c r="BH161" s="11">
        <v>63503</v>
      </c>
      <c r="BJ161" s="10">
        <v>0.76100000000000001</v>
      </c>
      <c r="BK161" s="11">
        <v>14</v>
      </c>
      <c r="BL161" s="11">
        <v>48050</v>
      </c>
    </row>
    <row r="162" spans="1:64" x14ac:dyDescent="0.2">
      <c r="A162" s="9" t="s">
        <v>1</v>
      </c>
      <c r="B162" s="10">
        <v>0.65100000000000002</v>
      </c>
      <c r="C162" s="10">
        <v>0.67400000000000004</v>
      </c>
      <c r="D162" s="10">
        <f t="shared" si="109"/>
        <v>-2.300000000000002E-2</v>
      </c>
      <c r="E162" s="11">
        <v>5</v>
      </c>
      <c r="F162" s="11">
        <v>4</v>
      </c>
      <c r="G162" s="11">
        <v>3550</v>
      </c>
      <c r="H162" s="11">
        <v>3674</v>
      </c>
      <c r="I162" s="12">
        <f>+(G162-H162)/H162*100</f>
        <v>-3.3750680457267284</v>
      </c>
      <c r="J162" s="11">
        <v>5454</v>
      </c>
      <c r="K162" s="11">
        <v>5454</v>
      </c>
      <c r="L162" s="12">
        <f t="shared" si="110"/>
        <v>0</v>
      </c>
      <c r="M162" s="12"/>
      <c r="N162" s="10">
        <v>0.67400000000000004</v>
      </c>
      <c r="O162" s="10">
        <v>0.72199999999999998</v>
      </c>
      <c r="P162" s="10">
        <f t="shared" si="106"/>
        <v>-4.7999999999999932E-2</v>
      </c>
      <c r="Q162" s="11">
        <v>4</v>
      </c>
      <c r="R162" s="11">
        <v>5</v>
      </c>
      <c r="S162" s="11">
        <v>3674</v>
      </c>
      <c r="T162" s="11">
        <f t="shared" si="107"/>
        <v>4073.5239999999999</v>
      </c>
      <c r="U162" s="12">
        <f>+(S162-T162)/T162*100</f>
        <v>-9.8078224161684062</v>
      </c>
      <c r="V162" s="11">
        <v>5454</v>
      </c>
      <c r="W162" s="11">
        <v>5642</v>
      </c>
      <c r="X162" s="12">
        <f t="shared" si="108"/>
        <v>-3.3321517192484933</v>
      </c>
      <c r="Y162" s="9"/>
      <c r="Z162" s="10">
        <v>0.72199999999999998</v>
      </c>
      <c r="AA162" s="11">
        <v>5</v>
      </c>
      <c r="AB162" s="11">
        <v>5642</v>
      </c>
      <c r="AC162" s="4"/>
      <c r="AD162" s="10">
        <v>0.57599999999999996</v>
      </c>
      <c r="AE162" s="11">
        <v>5</v>
      </c>
      <c r="AF162" s="11">
        <v>4274</v>
      </c>
      <c r="AG162" s="4"/>
      <c r="AH162" s="10">
        <v>0.55600000000000005</v>
      </c>
      <c r="AI162" s="11">
        <v>4</v>
      </c>
      <c r="AJ162" s="11">
        <v>2759</v>
      </c>
      <c r="AK162" s="4"/>
      <c r="AL162" s="10">
        <v>0.33400000000000002</v>
      </c>
      <c r="AM162" s="11">
        <v>3</v>
      </c>
      <c r="AN162" s="11">
        <v>2294</v>
      </c>
      <c r="AO162" s="4"/>
      <c r="AP162" s="10">
        <v>0.33900000000000002</v>
      </c>
      <c r="AQ162" s="11">
        <v>2</v>
      </c>
      <c r="AR162" s="11">
        <v>1860</v>
      </c>
      <c r="AS162" s="4"/>
      <c r="AT162" s="10">
        <v>0.436</v>
      </c>
      <c r="AU162" s="11">
        <v>2</v>
      </c>
      <c r="AV162" s="11">
        <v>1860</v>
      </c>
      <c r="AW162" s="4"/>
      <c r="AX162" s="10">
        <v>0.51300000000000001</v>
      </c>
      <c r="AY162" s="11">
        <v>2</v>
      </c>
      <c r="AZ162" s="11">
        <v>1860</v>
      </c>
      <c r="BA162" s="4"/>
      <c r="BB162" s="10">
        <v>0.60199999999999998</v>
      </c>
      <c r="BC162" s="11">
        <v>2</v>
      </c>
      <c r="BD162" s="11">
        <v>1860</v>
      </c>
      <c r="BE162" s="4"/>
      <c r="BF162" s="10">
        <v>0.70599999999999996</v>
      </c>
      <c r="BG162" s="11">
        <v>2</v>
      </c>
      <c r="BH162" s="11">
        <v>1860</v>
      </c>
      <c r="BJ162" s="10">
        <v>0.84799999999999998</v>
      </c>
      <c r="BK162" s="11">
        <v>1</v>
      </c>
      <c r="BL162" s="11">
        <v>434</v>
      </c>
    </row>
    <row r="163" spans="1:64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</sheetData>
  <mergeCells count="148">
    <mergeCell ref="BB152:BD152"/>
    <mergeCell ref="BF152:BH152"/>
    <mergeCell ref="BJ152:BL152"/>
    <mergeCell ref="BJ140:BL140"/>
    <mergeCell ref="B152:J152"/>
    <mergeCell ref="N152:V152"/>
    <mergeCell ref="Z152:AB152"/>
    <mergeCell ref="AD152:AF152"/>
    <mergeCell ref="AH152:AJ152"/>
    <mergeCell ref="AL152:AN152"/>
    <mergeCell ref="AP152:AR152"/>
    <mergeCell ref="AT152:AV152"/>
    <mergeCell ref="AX152:AZ152"/>
    <mergeCell ref="AL140:AN140"/>
    <mergeCell ref="AP140:AR140"/>
    <mergeCell ref="AT140:AV140"/>
    <mergeCell ref="AX140:AZ140"/>
    <mergeCell ref="BB140:BD140"/>
    <mergeCell ref="BF140:BH140"/>
    <mergeCell ref="AP128:AR128"/>
    <mergeCell ref="AT128:AV128"/>
    <mergeCell ref="AX128:AZ128"/>
    <mergeCell ref="BB128:BD128"/>
    <mergeCell ref="BF128:BH128"/>
    <mergeCell ref="B140:J140"/>
    <mergeCell ref="N140:V140"/>
    <mergeCell ref="Z140:AB140"/>
    <mergeCell ref="AD140:AF140"/>
    <mergeCell ref="AH140:AJ140"/>
    <mergeCell ref="B128:J128"/>
    <mergeCell ref="N128:V128"/>
    <mergeCell ref="Z128:AB128"/>
    <mergeCell ref="AD128:AF128"/>
    <mergeCell ref="AH128:AJ128"/>
    <mergeCell ref="AL128:AN128"/>
    <mergeCell ref="AP116:AR116"/>
    <mergeCell ref="AT116:AV116"/>
    <mergeCell ref="AX116:AZ116"/>
    <mergeCell ref="BB116:BD116"/>
    <mergeCell ref="BF116:BH116"/>
    <mergeCell ref="BJ116:BL116"/>
    <mergeCell ref="B116:J116"/>
    <mergeCell ref="N116:V116"/>
    <mergeCell ref="Z116:AB116"/>
    <mergeCell ref="AD116:AF116"/>
    <mergeCell ref="AH116:AJ116"/>
    <mergeCell ref="AL116:AN116"/>
    <mergeCell ref="AP104:AR104"/>
    <mergeCell ref="AT104:AV104"/>
    <mergeCell ref="AX104:AZ104"/>
    <mergeCell ref="BB104:BD104"/>
    <mergeCell ref="BF104:BH104"/>
    <mergeCell ref="BJ104:BL104"/>
    <mergeCell ref="B104:J104"/>
    <mergeCell ref="N104:V104"/>
    <mergeCell ref="Z104:AB104"/>
    <mergeCell ref="AD104:AF104"/>
    <mergeCell ref="AH104:AJ104"/>
    <mergeCell ref="AL104:AN104"/>
    <mergeCell ref="AP92:AR92"/>
    <mergeCell ref="AT92:AV92"/>
    <mergeCell ref="AX92:AZ92"/>
    <mergeCell ref="BB92:BD92"/>
    <mergeCell ref="BF92:BH92"/>
    <mergeCell ref="BJ92:BL92"/>
    <mergeCell ref="B92:J92"/>
    <mergeCell ref="N92:V92"/>
    <mergeCell ref="Z92:AB92"/>
    <mergeCell ref="AD92:AF92"/>
    <mergeCell ref="AH92:AJ92"/>
    <mergeCell ref="AL92:AN92"/>
    <mergeCell ref="BB68:BD68"/>
    <mergeCell ref="BF68:BH68"/>
    <mergeCell ref="BJ68:BL68"/>
    <mergeCell ref="B80:J80"/>
    <mergeCell ref="N80:V80"/>
    <mergeCell ref="Z80:AB80"/>
    <mergeCell ref="AD80:AF80"/>
    <mergeCell ref="BF67:BH67"/>
    <mergeCell ref="B68:J68"/>
    <mergeCell ref="N68:V68"/>
    <mergeCell ref="Z68:AB68"/>
    <mergeCell ref="AD68:AF68"/>
    <mergeCell ref="AH68:AJ68"/>
    <mergeCell ref="AL68:AN68"/>
    <mergeCell ref="AP68:AR68"/>
    <mergeCell ref="AT68:AV68"/>
    <mergeCell ref="AX68:AZ68"/>
    <mergeCell ref="AP56:AR56"/>
    <mergeCell ref="AT56:AV56"/>
    <mergeCell ref="AX56:AZ56"/>
    <mergeCell ref="BB56:BD56"/>
    <mergeCell ref="BF56:BH56"/>
    <mergeCell ref="BJ56:BL56"/>
    <mergeCell ref="B56:J56"/>
    <mergeCell ref="N56:V56"/>
    <mergeCell ref="Z56:AB56"/>
    <mergeCell ref="AD56:AF56"/>
    <mergeCell ref="AH56:AJ56"/>
    <mergeCell ref="AL56:AN56"/>
    <mergeCell ref="AP44:AR44"/>
    <mergeCell ref="AT44:AV44"/>
    <mergeCell ref="AX44:AZ44"/>
    <mergeCell ref="BB44:BD44"/>
    <mergeCell ref="BF44:BH44"/>
    <mergeCell ref="BJ44:BL44"/>
    <mergeCell ref="B44:J44"/>
    <mergeCell ref="N44:V44"/>
    <mergeCell ref="Z44:AB44"/>
    <mergeCell ref="AD44:AF44"/>
    <mergeCell ref="AH44:AJ44"/>
    <mergeCell ref="AL44:AN44"/>
    <mergeCell ref="AP31:AR31"/>
    <mergeCell ref="AT31:AV31"/>
    <mergeCell ref="AX31:AZ31"/>
    <mergeCell ref="BB31:BD31"/>
    <mergeCell ref="BF31:BH31"/>
    <mergeCell ref="BJ31:BL31"/>
    <mergeCell ref="B31:J31"/>
    <mergeCell ref="N31:V31"/>
    <mergeCell ref="Z31:AB31"/>
    <mergeCell ref="AD31:AF31"/>
    <mergeCell ref="AH31:AJ31"/>
    <mergeCell ref="AL31:AN31"/>
    <mergeCell ref="AP18:AR18"/>
    <mergeCell ref="AT18:AV18"/>
    <mergeCell ref="AX18:AZ18"/>
    <mergeCell ref="BB18:BD18"/>
    <mergeCell ref="BF18:BH18"/>
    <mergeCell ref="BJ18:BL18"/>
    <mergeCell ref="B18:J18"/>
    <mergeCell ref="N18:V18"/>
    <mergeCell ref="Z18:AB18"/>
    <mergeCell ref="AD18:AF18"/>
    <mergeCell ref="AH18:AJ18"/>
    <mergeCell ref="AL18:AN18"/>
    <mergeCell ref="AP5:AR5"/>
    <mergeCell ref="AT5:AV5"/>
    <mergeCell ref="AX5:AZ5"/>
    <mergeCell ref="BB5:BD5"/>
    <mergeCell ref="BF5:BH5"/>
    <mergeCell ref="BJ5:BL5"/>
    <mergeCell ref="B5:J5"/>
    <mergeCell ref="N5:V5"/>
    <mergeCell ref="Z5:AB5"/>
    <mergeCell ref="AD5:AF5"/>
    <mergeCell ref="AH5:AJ5"/>
    <mergeCell ref="AL5:A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Sly-Adams</dc:creator>
  <cp:lastModifiedBy>Alison Sly-Adams</cp:lastModifiedBy>
  <dcterms:created xsi:type="dcterms:W3CDTF">2018-07-31T00:15:49Z</dcterms:created>
  <dcterms:modified xsi:type="dcterms:W3CDTF">2018-07-31T00:16:51Z</dcterms:modified>
</cp:coreProperties>
</file>